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galanma\Documents\Alfa\Calculadoras\Nuevo diseño calculadora\"/>
    </mc:Choice>
  </mc:AlternateContent>
  <bookViews>
    <workbookView xWindow="0" yWindow="0" windowWidth="25320" windowHeight="106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 i="1" l="1"/>
  <c r="V45" i="1"/>
  <c r="V43" i="1"/>
  <c r="V41" i="1"/>
  <c r="V39" i="1"/>
  <c r="V37" i="1"/>
  <c r="Y37" i="1" s="1"/>
  <c r="V35" i="1"/>
  <c r="V33" i="1"/>
  <c r="V31" i="1"/>
  <c r="V29" i="1"/>
  <c r="V25" i="1"/>
  <c r="V23" i="1"/>
  <c r="V21" i="1"/>
  <c r="V19" i="1"/>
  <c r="V17" i="1"/>
  <c r="V15" i="1"/>
  <c r="V13" i="1"/>
  <c r="Y13" i="1" s="1"/>
  <c r="V11" i="1"/>
  <c r="Y11" i="1" s="1"/>
  <c r="E13" i="1" l="1"/>
  <c r="Y25" i="1"/>
  <c r="E25" i="1" s="1"/>
  <c r="Y23" i="1"/>
  <c r="E23" i="1" s="1"/>
  <c r="Y35" i="1"/>
  <c r="E35" i="1" s="1"/>
  <c r="E11" i="1"/>
  <c r="Y15" i="1"/>
  <c r="E15" i="1" s="1"/>
  <c r="Y27" i="1"/>
  <c r="E27" i="1" s="1"/>
  <c r="Y39" i="1"/>
  <c r="E39" i="1" s="1"/>
  <c r="Y17" i="1"/>
  <c r="E17" i="1" s="1"/>
  <c r="Y29" i="1"/>
  <c r="E29" i="1" s="1"/>
  <c r="Y41" i="1"/>
  <c r="E41" i="1" s="1"/>
  <c r="E37" i="1"/>
  <c r="Y19" i="1"/>
  <c r="E19" i="1" s="1"/>
  <c r="Y31" i="1"/>
  <c r="E31" i="1" s="1"/>
  <c r="Y43" i="1"/>
  <c r="E43" i="1" s="1"/>
  <c r="Y21" i="1"/>
  <c r="E21" i="1" s="1"/>
  <c r="Y33" i="1"/>
  <c r="E33" i="1" s="1"/>
  <c r="Y45" i="1"/>
  <c r="E45" i="1" s="1"/>
  <c r="U15" i="1"/>
  <c r="V4" i="1"/>
  <c r="W4" i="1" s="1"/>
  <c r="M21" i="1" l="1"/>
  <c r="K21" i="1"/>
  <c r="I21" i="1"/>
  <c r="M29" i="1"/>
  <c r="K29" i="1"/>
  <c r="I29" i="1"/>
  <c r="M35" i="1"/>
  <c r="K35" i="1"/>
  <c r="I35" i="1"/>
  <c r="M43" i="1"/>
  <c r="K43" i="1"/>
  <c r="I43" i="1"/>
  <c r="M17" i="1"/>
  <c r="K17" i="1"/>
  <c r="I17" i="1"/>
  <c r="M23" i="1"/>
  <c r="K23" i="1"/>
  <c r="I23" i="1"/>
  <c r="M31" i="1"/>
  <c r="K31" i="1"/>
  <c r="I31" i="1"/>
  <c r="I39" i="1"/>
  <c r="M39" i="1"/>
  <c r="K39" i="1"/>
  <c r="M25" i="1"/>
  <c r="K25" i="1"/>
  <c r="I25" i="1"/>
  <c r="M19" i="1"/>
  <c r="K19" i="1"/>
  <c r="I19" i="1"/>
  <c r="I27" i="1"/>
  <c r="M27" i="1"/>
  <c r="K27" i="1"/>
  <c r="I15" i="1"/>
  <c r="M15" i="1"/>
  <c r="K15" i="1"/>
  <c r="M45" i="1"/>
  <c r="K45" i="1"/>
  <c r="I45" i="1"/>
  <c r="M37" i="1"/>
  <c r="K37" i="1"/>
  <c r="I37" i="1"/>
  <c r="M13" i="1"/>
  <c r="K13" i="1"/>
  <c r="I13" i="1"/>
  <c r="M33" i="1"/>
  <c r="K33" i="1"/>
  <c r="I33" i="1"/>
  <c r="M41" i="1"/>
  <c r="K41" i="1"/>
  <c r="I41" i="1"/>
  <c r="M11" i="1"/>
  <c r="K11" i="1"/>
  <c r="I11" i="1"/>
  <c r="H19" i="1"/>
  <c r="O45" i="1"/>
  <c r="H25" i="1"/>
  <c r="G13" i="1"/>
  <c r="O21" i="1"/>
  <c r="H21" i="1"/>
  <c r="G21" i="1"/>
  <c r="H29" i="1"/>
  <c r="O29" i="1"/>
  <c r="G29" i="1"/>
  <c r="H17" i="1"/>
  <c r="G17" i="1"/>
  <c r="O15" i="1"/>
  <c r="O17" i="1"/>
  <c r="O23" i="1"/>
  <c r="H23" i="1"/>
  <c r="G23" i="1"/>
  <c r="O25" i="1"/>
  <c r="H27" i="1"/>
  <c r="G27" i="1"/>
  <c r="O27" i="1"/>
  <c r="G15" i="1"/>
  <c r="O13" i="1"/>
  <c r="G25" i="1"/>
  <c r="G19" i="1"/>
  <c r="H15" i="1"/>
  <c r="H13" i="1"/>
  <c r="O19" i="1"/>
  <c r="H43" i="1"/>
  <c r="G43" i="1"/>
  <c r="O43" i="1"/>
  <c r="H45" i="1"/>
  <c r="G45" i="1"/>
  <c r="H37" i="1"/>
  <c r="G37" i="1"/>
  <c r="O37" i="1"/>
  <c r="H33" i="1"/>
  <c r="G33" i="1"/>
  <c r="O33" i="1"/>
  <c r="H41" i="1"/>
  <c r="G41" i="1"/>
  <c r="O41" i="1"/>
  <c r="O11" i="1"/>
  <c r="H11" i="1"/>
  <c r="H31" i="1"/>
  <c r="G31" i="1"/>
  <c r="O31" i="1"/>
  <c r="H39" i="1"/>
  <c r="G39" i="1"/>
  <c r="O39" i="1"/>
  <c r="H35" i="1"/>
  <c r="G35" i="1"/>
  <c r="O35" i="1"/>
  <c r="G11" i="1"/>
  <c r="I48" i="1"/>
  <c r="U17" i="1"/>
  <c r="U19" i="1" s="1"/>
  <c r="U21" i="1" s="1"/>
  <c r="U23" i="1" l="1"/>
  <c r="C27" i="1" l="1"/>
  <c r="C29" i="1" s="1"/>
  <c r="C31" i="1" s="1"/>
  <c r="C33" i="1" s="1"/>
  <c r="C35" i="1" s="1"/>
  <c r="C37" i="1" s="1"/>
  <c r="C39" i="1" s="1"/>
  <c r="C41" i="1" s="1"/>
  <c r="C43" i="1" s="1"/>
  <c r="C45" i="1" s="1"/>
  <c r="B41" i="1"/>
  <c r="B29" i="1"/>
  <c r="B39" i="1"/>
  <c r="B27" i="1"/>
  <c r="B37" i="1"/>
  <c r="B35" i="1"/>
  <c r="B45" i="1"/>
  <c r="B33" i="1"/>
  <c r="B43" i="1"/>
  <c r="B31" i="1"/>
  <c r="U25" i="1"/>
  <c r="U27" i="1" l="1"/>
  <c r="U29" i="1" l="1"/>
  <c r="U31" i="1" l="1"/>
  <c r="U33" i="1" l="1"/>
  <c r="U35" i="1" l="1"/>
  <c r="U37" i="1" l="1"/>
  <c r="U39" i="1" l="1"/>
  <c r="U41" i="1" l="1"/>
  <c r="U43" i="1" l="1"/>
  <c r="U45" i="1" l="1"/>
  <c r="G50" i="1" l="1"/>
</calcChain>
</file>

<file path=xl/sharedStrings.xml><?xml version="1.0" encoding="utf-8"?>
<sst xmlns="http://schemas.openxmlformats.org/spreadsheetml/2006/main" count="207" uniqueCount="24">
  <si>
    <t>Anualidad</t>
  </si>
  <si>
    <t xml:space="preserve">Pago de anualidad </t>
  </si>
  <si>
    <t>Desde</t>
  </si>
  <si>
    <t>Hasta</t>
  </si>
  <si>
    <t>Recargo +25% hasta:</t>
  </si>
  <si>
    <t>Recargo +50% hasta:</t>
  </si>
  <si>
    <t xml:space="preserve"> </t>
  </si>
  <si>
    <t>Fecha de devengo</t>
  </si>
  <si>
    <t xml:space="preserve">HOY </t>
  </si>
  <si>
    <t>Recargo +50% + 
Tasa Regularización</t>
  </si>
  <si>
    <t>Patente</t>
  </si>
  <si>
    <t>Modelo Utilidad</t>
  </si>
  <si>
    <t>Observaciones:</t>
  </si>
  <si>
    <t xml:space="preserve"> - Cálculo realizado el día</t>
  </si>
  <si>
    <t>Fecha aniversario</t>
  </si>
  <si>
    <t>Fecha fin mes</t>
  </si>
  <si>
    <t xml:space="preserve"> - Este cálculo es el teórico para patentes europeas mantenidas en vigor hasta el fin de su vida legal</t>
  </si>
  <si>
    <t>VPE5 20/12/2023</t>
  </si>
  <si>
    <t>Modalidad</t>
  </si>
  <si>
    <t>Fecha de publicación de la concesión EPO</t>
  </si>
  <si>
    <t>Patente europea</t>
  </si>
  <si>
    <t>Fecha de presentación
de la solicitud</t>
  </si>
  <si>
    <t>Cálculo de plazos para el pago de anualidades de patentes europeas en la OEPM</t>
  </si>
  <si>
    <t>Aviso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</si>
</sst>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0070C0"/>
      <name val="Calibri"/>
      <family val="2"/>
      <scheme val="minor"/>
    </font>
    <font>
      <b/>
      <sz val="16"/>
      <color theme="0"/>
      <name val="Calibri"/>
      <family val="2"/>
      <scheme val="minor"/>
    </font>
    <font>
      <b/>
      <sz val="11"/>
      <color rgb="FFFFFF00"/>
      <name val="Calibri"/>
      <family val="2"/>
      <scheme val="minor"/>
    </font>
    <font>
      <sz val="11"/>
      <color rgb="FF002060"/>
      <name val="Calibri"/>
      <family val="2"/>
      <scheme val="minor"/>
    </font>
    <font>
      <sz val="14"/>
      <color theme="1"/>
      <name val="Calibri"/>
      <family val="2"/>
      <scheme val="minor"/>
    </font>
    <font>
      <sz val="11"/>
      <color theme="0"/>
      <name val="Calibri"/>
      <family val="2"/>
      <scheme val="minor"/>
    </font>
    <font>
      <sz val="11"/>
      <name val="Calibri"/>
      <family val="2"/>
      <scheme val="minor"/>
    </font>
    <font>
      <sz val="12"/>
      <color theme="1"/>
      <name val="Arial"/>
      <family val="2"/>
    </font>
    <font>
      <sz val="14"/>
      <name val="Arial"/>
      <family val="2"/>
    </font>
    <font>
      <sz val="11"/>
      <color theme="0"/>
      <name val="Arial"/>
      <family val="2"/>
    </font>
    <font>
      <b/>
      <sz val="11"/>
      <color theme="0"/>
      <name val="Arial"/>
      <family val="2"/>
    </font>
    <font>
      <sz val="11"/>
      <color theme="1"/>
      <name val="Arial"/>
      <family val="2"/>
    </font>
    <font>
      <sz val="11"/>
      <color rgb="FF0070C0"/>
      <name val="Gill Sans MT"/>
      <family val="2"/>
    </font>
    <font>
      <sz val="11"/>
      <name val="Gill Sans MT"/>
      <family val="2"/>
    </font>
    <font>
      <b/>
      <sz val="14"/>
      <name val="Gill Sans MT"/>
      <family val="2"/>
    </font>
    <font>
      <sz val="14"/>
      <name val="Gill Sans MT"/>
      <family val="2"/>
    </font>
    <font>
      <sz val="26"/>
      <color theme="1"/>
      <name val="Calibri"/>
      <family val="2"/>
      <scheme val="minor"/>
    </font>
    <font>
      <sz val="16"/>
      <color theme="0"/>
      <name val="Gill Sans MT"/>
      <family val="2"/>
    </font>
    <font>
      <sz val="11"/>
      <color theme="1"/>
      <name val="Gill Sans MT"/>
      <family val="2"/>
    </font>
    <font>
      <sz val="18"/>
      <color rgb="FF356AB3"/>
      <name val="Gill Sans MT"/>
      <family val="2"/>
    </font>
    <font>
      <b/>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203C77"/>
        <bgColor indexed="64"/>
      </patternFill>
    </fill>
    <fill>
      <patternFill patternType="solid">
        <fgColor theme="0" tint="-4.9989318521683403E-2"/>
        <bgColor indexed="64"/>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rgb="FF0070C0"/>
      </bottom>
      <diagonal/>
    </border>
    <border>
      <left/>
      <right/>
      <top/>
      <bottom style="thin">
        <color theme="1"/>
      </bottom>
      <diagonal/>
    </border>
    <border>
      <left/>
      <right style="thin">
        <color theme="1"/>
      </right>
      <top/>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rgb="FF0070C0"/>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thin">
        <color rgb="FF0070C0"/>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rgb="FF203C77"/>
      </top>
      <bottom/>
      <diagonal/>
    </border>
    <border>
      <left style="thin">
        <color rgb="FF203C77"/>
      </left>
      <right/>
      <top/>
      <bottom/>
      <diagonal/>
    </border>
    <border>
      <left style="thin">
        <color rgb="FF203C77"/>
      </left>
      <right/>
      <top style="thin">
        <color rgb="FF203C77"/>
      </top>
      <bottom style="thin">
        <color rgb="FF203C77"/>
      </bottom>
      <diagonal/>
    </border>
    <border>
      <left/>
      <right/>
      <top/>
      <bottom style="thin">
        <color rgb="FF203C77"/>
      </bottom>
      <diagonal/>
    </border>
    <border>
      <left/>
      <right style="thin">
        <color rgb="FF203C77"/>
      </right>
      <top/>
      <bottom/>
      <diagonal/>
    </border>
    <border>
      <left/>
      <right style="thin">
        <color rgb="FF203C77"/>
      </right>
      <top style="thin">
        <color rgb="FF203C77"/>
      </top>
      <bottom style="thin">
        <color rgb="FF203C77"/>
      </bottom>
      <diagonal/>
    </border>
    <border>
      <left style="thin">
        <color rgb="FF203C77"/>
      </left>
      <right style="thin">
        <color rgb="FF203C77"/>
      </right>
      <top style="thin">
        <color rgb="FF203C77"/>
      </top>
      <bottom style="thin">
        <color rgb="FF203C77"/>
      </bottom>
      <diagonal/>
    </border>
    <border>
      <left/>
      <right/>
      <top style="thin">
        <color rgb="FF203C77"/>
      </top>
      <bottom style="thin">
        <color rgb="FF203C77"/>
      </bottom>
      <diagonal/>
    </border>
    <border>
      <left style="thin">
        <color theme="0"/>
      </left>
      <right style="thin">
        <color theme="0"/>
      </right>
      <top style="thin">
        <color theme="0"/>
      </top>
      <bottom style="thin">
        <color theme="0"/>
      </bottom>
      <diagonal/>
    </border>
  </borders>
  <cellStyleXfs count="1">
    <xf numFmtId="0" fontId="0" fillId="0" borderId="0"/>
  </cellStyleXfs>
  <cellXfs count="87">
    <xf numFmtId="0" fontId="0" fillId="0" borderId="0" xfId="0"/>
    <xf numFmtId="0" fontId="0" fillId="2" borderId="0" xfId="0" applyFill="1"/>
    <xf numFmtId="0" fontId="5" fillId="2" borderId="1" xfId="0" applyFont="1" applyFill="1" applyBorder="1"/>
    <xf numFmtId="14" fontId="0" fillId="2" borderId="4" xfId="0" applyNumberFormat="1" applyFill="1" applyBorder="1" applyAlignment="1">
      <alignment horizontal="center"/>
    </xf>
    <xf numFmtId="0" fontId="0" fillId="2" borderId="0" xfId="0" applyFill="1" applyProtection="1"/>
    <xf numFmtId="0" fontId="5" fillId="2" borderId="2" xfId="0" applyFont="1" applyFill="1" applyBorder="1"/>
    <xf numFmtId="14" fontId="0" fillId="2" borderId="3" xfId="0" applyNumberFormat="1" applyFill="1" applyBorder="1" applyAlignment="1">
      <alignment horizontal="center"/>
    </xf>
    <xf numFmtId="14" fontId="0" fillId="2" borderId="0" xfId="0" applyNumberFormat="1" applyFill="1"/>
    <xf numFmtId="0" fontId="1" fillId="2" borderId="0" xfId="0" applyFont="1" applyFill="1" applyBorder="1" applyAlignment="1" applyProtection="1">
      <alignment horizontal="center" vertical="top"/>
    </xf>
    <xf numFmtId="0" fontId="0" fillId="2" borderId="6" xfId="0" applyFill="1" applyBorder="1" applyAlignment="1">
      <alignment horizontal="center"/>
    </xf>
    <xf numFmtId="14" fontId="0" fillId="2" borderId="0" xfId="0" applyNumberFormat="1" applyFill="1" applyBorder="1"/>
    <xf numFmtId="0" fontId="3" fillId="2" borderId="0" xfId="0" applyFont="1" applyFill="1" applyAlignment="1">
      <alignment horizontal="center" vertical="center"/>
    </xf>
    <xf numFmtId="0" fontId="0" fillId="2" borderId="0" xfId="0" applyFill="1" applyAlignment="1">
      <alignment horizontal="right"/>
    </xf>
    <xf numFmtId="14" fontId="0" fillId="2" borderId="0" xfId="0" applyNumberFormat="1" applyFill="1" applyAlignment="1">
      <alignment horizontal="left"/>
    </xf>
    <xf numFmtId="1" fontId="0" fillId="2" borderId="0" xfId="0" applyNumberFormat="1" applyFill="1"/>
    <xf numFmtId="9" fontId="0" fillId="2" borderId="0" xfId="0" applyNumberFormat="1" applyFill="1"/>
    <xf numFmtId="9" fontId="0" fillId="2" borderId="0" xfId="0" applyNumberFormat="1" applyFill="1" applyAlignment="1">
      <alignment wrapText="1"/>
    </xf>
    <xf numFmtId="0" fontId="4" fillId="2" borderId="0" xfId="0" applyFont="1" applyFill="1"/>
    <xf numFmtId="0" fontId="7" fillId="2" borderId="0" xfId="0" applyFont="1" applyFill="1" applyBorder="1"/>
    <xf numFmtId="0" fontId="8" fillId="2" borderId="0" xfId="0" applyFont="1" applyFill="1"/>
    <xf numFmtId="0" fontId="7" fillId="2" borderId="14" xfId="0" applyFont="1" applyFill="1" applyBorder="1"/>
    <xf numFmtId="0" fontId="0" fillId="2" borderId="17" xfId="0" applyFill="1" applyBorder="1"/>
    <xf numFmtId="14" fontId="0" fillId="2" borderId="17" xfId="0" applyNumberFormat="1" applyFill="1" applyBorder="1"/>
    <xf numFmtId="0" fontId="8" fillId="2" borderId="9" xfId="0" applyFont="1" applyFill="1" applyBorder="1" applyAlignment="1">
      <alignment vertical="center"/>
    </xf>
    <xf numFmtId="1" fontId="9" fillId="2" borderId="10" xfId="0" applyNumberFormat="1" applyFont="1" applyFill="1" applyBorder="1" applyAlignment="1">
      <alignment horizontal="center" vertical="center"/>
    </xf>
    <xf numFmtId="0" fontId="9" fillId="2" borderId="11" xfId="0" applyFont="1" applyFill="1" applyBorder="1"/>
    <xf numFmtId="1" fontId="9" fillId="2" borderId="12" xfId="0" applyNumberFormat="1" applyFont="1" applyFill="1" applyBorder="1" applyAlignment="1">
      <alignment horizontal="center" vertical="center"/>
    </xf>
    <xf numFmtId="1" fontId="9" fillId="2" borderId="13" xfId="0" applyNumberFormat="1" applyFont="1" applyFill="1" applyBorder="1" applyAlignment="1">
      <alignment horizontal="center" vertical="center"/>
    </xf>
    <xf numFmtId="0" fontId="0" fillId="3" borderId="0" xfId="0" applyFill="1"/>
    <xf numFmtId="0" fontId="2" fillId="3" borderId="0" xfId="0" applyFont="1" applyFill="1" applyAlignment="1">
      <alignment vertical="center"/>
    </xf>
    <xf numFmtId="0" fontId="6" fillId="3" borderId="0" xfId="0" applyFont="1" applyFill="1"/>
    <xf numFmtId="0" fontId="11" fillId="3" borderId="0" xfId="0" applyFont="1" applyFill="1"/>
    <xf numFmtId="0" fontId="10" fillId="3" borderId="0" xfId="0" applyFont="1" applyFill="1"/>
    <xf numFmtId="14" fontId="10" fillId="3" borderId="0" xfId="0" applyNumberFormat="1" applyFont="1" applyFill="1"/>
    <xf numFmtId="0" fontId="12" fillId="2" borderId="0" xfId="0" applyFont="1" applyFill="1"/>
    <xf numFmtId="14" fontId="8" fillId="2" borderId="5" xfId="0" applyNumberFormat="1" applyFont="1" applyFill="1" applyBorder="1" applyAlignment="1">
      <alignment horizontal="center" vertical="center"/>
    </xf>
    <xf numFmtId="0" fontId="8" fillId="2" borderId="20" xfId="0" applyFont="1" applyFill="1" applyBorder="1" applyAlignment="1">
      <alignment vertical="center"/>
    </xf>
    <xf numFmtId="14" fontId="8" fillId="2" borderId="21" xfId="0" applyNumberFormat="1" applyFont="1" applyFill="1" applyBorder="1" applyAlignment="1">
      <alignment horizontal="center" vertical="center"/>
    </xf>
    <xf numFmtId="0" fontId="8" fillId="2" borderId="23" xfId="0" applyFont="1" applyFill="1" applyBorder="1" applyAlignment="1">
      <alignment horizontal="center" vertical="center"/>
    </xf>
    <xf numFmtId="14" fontId="8" fillId="2" borderId="25" xfId="0" applyNumberFormat="1" applyFont="1" applyFill="1" applyBorder="1" applyAlignment="1">
      <alignment horizontal="center" vertical="center"/>
    </xf>
    <xf numFmtId="0" fontId="8" fillId="2" borderId="26" xfId="0" applyFont="1" applyFill="1" applyBorder="1" applyAlignment="1">
      <alignment vertical="center"/>
    </xf>
    <xf numFmtId="14" fontId="8" fillId="2" borderId="15" xfId="0" applyNumberFormat="1" applyFont="1" applyFill="1" applyBorder="1" applyAlignment="1">
      <alignment horizontal="center" vertical="center"/>
    </xf>
    <xf numFmtId="0" fontId="8" fillId="2" borderId="18" xfId="0" applyFont="1" applyFill="1" applyBorder="1" applyAlignment="1">
      <alignment vertical="center"/>
    </xf>
    <xf numFmtId="14" fontId="8" fillId="2" borderId="27" xfId="0" applyNumberFormat="1" applyFont="1" applyFill="1" applyBorder="1" applyAlignment="1">
      <alignment horizontal="center" vertical="center"/>
    </xf>
    <xf numFmtId="0" fontId="8" fillId="2" borderId="21" xfId="0" applyFont="1" applyFill="1" applyBorder="1" applyAlignment="1">
      <alignment horizontal="center" vertical="center"/>
    </xf>
    <xf numFmtId="0" fontId="8" fillId="2" borderId="17" xfId="0" applyFont="1" applyFill="1" applyBorder="1" applyAlignment="1">
      <alignment vertical="center"/>
    </xf>
    <xf numFmtId="0" fontId="8" fillId="2" borderId="0" xfId="0" applyFont="1" applyFill="1" applyBorder="1"/>
    <xf numFmtId="0" fontId="8" fillId="2" borderId="0" xfId="0" applyFont="1" applyFill="1" applyBorder="1" applyAlignment="1">
      <alignment vertical="center"/>
    </xf>
    <xf numFmtId="0" fontId="8" fillId="2" borderId="17" xfId="0" applyFont="1" applyFill="1" applyBorder="1"/>
    <xf numFmtId="0" fontId="8" fillId="2" borderId="16" xfId="0" applyFont="1" applyFill="1" applyBorder="1"/>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8" fillId="2" borderId="0" xfId="0" applyFont="1" applyFill="1" applyBorder="1" applyAlignment="1">
      <alignment horizontal="center"/>
    </xf>
    <xf numFmtId="0" fontId="13" fillId="2" borderId="0" xfId="0" applyFont="1" applyFill="1"/>
    <xf numFmtId="0" fontId="14" fillId="2" borderId="0" xfId="0" applyFont="1" applyFill="1" applyBorder="1"/>
    <xf numFmtId="0" fontId="14" fillId="2" borderId="8" xfId="0" applyFont="1" applyFill="1" applyBorder="1"/>
    <xf numFmtId="0" fontId="15" fillId="2" borderId="16" xfId="0" applyFont="1" applyFill="1" applyBorder="1" applyAlignment="1">
      <alignment vertical="center"/>
    </xf>
    <xf numFmtId="0" fontId="15" fillId="2" borderId="17" xfId="0" applyFont="1" applyFill="1" applyBorder="1" applyAlignment="1">
      <alignment vertical="center"/>
    </xf>
    <xf numFmtId="9" fontId="15" fillId="2" borderId="29" xfId="0" applyNumberFormat="1" applyFont="1" applyFill="1" applyBorder="1" applyAlignment="1">
      <alignment horizontal="center" vertical="center" wrapText="1"/>
    </xf>
    <xf numFmtId="9" fontId="15" fillId="2" borderId="30" xfId="0" applyNumberFormat="1" applyFont="1" applyFill="1" applyBorder="1" applyAlignment="1">
      <alignment horizontal="center" vertical="center" wrapText="1"/>
    </xf>
    <xf numFmtId="0" fontId="16" fillId="2" borderId="0" xfId="0" applyFont="1" applyFill="1" applyBorder="1"/>
    <xf numFmtId="0" fontId="16" fillId="2" borderId="28" xfId="0" applyFont="1" applyFill="1" applyBorder="1"/>
    <xf numFmtId="14" fontId="16" fillId="2" borderId="16" xfId="0" applyNumberFormat="1" applyFont="1" applyFill="1" applyBorder="1" applyAlignment="1">
      <alignment horizontal="left" vertical="center"/>
    </xf>
    <xf numFmtId="0" fontId="16" fillId="2" borderId="16" xfId="0" applyFont="1" applyFill="1" applyBorder="1" applyAlignment="1">
      <alignment vertical="center"/>
    </xf>
    <xf numFmtId="0" fontId="16" fillId="2" borderId="17" xfId="0" applyFont="1" applyFill="1" applyBorder="1" applyAlignment="1">
      <alignment vertical="center"/>
    </xf>
    <xf numFmtId="0" fontId="16" fillId="2" borderId="7" xfId="0" applyFont="1" applyFill="1" applyBorder="1" applyAlignment="1">
      <alignment vertical="center"/>
    </xf>
    <xf numFmtId="14" fontId="16" fillId="2" borderId="24" xfId="0" applyNumberFormat="1" applyFont="1" applyFill="1" applyBorder="1" applyAlignment="1">
      <alignment vertical="center"/>
    </xf>
    <xf numFmtId="9" fontId="16" fillId="2" borderId="19" xfId="0" applyNumberFormat="1" applyFont="1" applyFill="1" applyBorder="1" applyAlignment="1">
      <alignment horizontal="center" wrapText="1"/>
    </xf>
    <xf numFmtId="9" fontId="16" fillId="2" borderId="15" xfId="0" applyNumberFormat="1" applyFont="1" applyFill="1" applyBorder="1" applyAlignment="1">
      <alignment horizontal="center" wrapText="1"/>
    </xf>
    <xf numFmtId="9" fontId="16" fillId="2" borderId="22" xfId="0" applyNumberFormat="1" applyFont="1" applyFill="1" applyBorder="1" applyAlignment="1">
      <alignment horizontal="center"/>
    </xf>
    <xf numFmtId="9" fontId="16" fillId="2" borderId="31" xfId="0" applyNumberFormat="1" applyFont="1" applyFill="1" applyBorder="1" applyAlignment="1">
      <alignment horizontal="center" wrapText="1"/>
    </xf>
    <xf numFmtId="0" fontId="0" fillId="2" borderId="32" xfId="0" applyFill="1" applyBorder="1"/>
    <xf numFmtId="0" fontId="0" fillId="2" borderId="33" xfId="0" applyFill="1" applyBorder="1"/>
    <xf numFmtId="0" fontId="0" fillId="2" borderId="36" xfId="0" applyFill="1" applyBorder="1"/>
    <xf numFmtId="0" fontId="0" fillId="3" borderId="37" xfId="0" applyFill="1" applyBorder="1"/>
    <xf numFmtId="0" fontId="0" fillId="2" borderId="35" xfId="0" applyFill="1" applyBorder="1"/>
    <xf numFmtId="0" fontId="0" fillId="3" borderId="37" xfId="0" applyFill="1" applyBorder="1" applyProtection="1"/>
    <xf numFmtId="0" fontId="17" fillId="2" borderId="0" xfId="0" applyFont="1" applyFill="1" applyAlignment="1">
      <alignment vertical="center"/>
    </xf>
    <xf numFmtId="0" fontId="19" fillId="3" borderId="35" xfId="0" applyFont="1" applyFill="1" applyBorder="1"/>
    <xf numFmtId="0" fontId="18" fillId="3" borderId="34" xfId="0" applyFont="1" applyFill="1" applyBorder="1" applyAlignment="1">
      <alignment vertical="center"/>
    </xf>
    <xf numFmtId="14" fontId="20" fillId="2" borderId="34" xfId="0" applyNumberFormat="1" applyFont="1" applyFill="1" applyBorder="1" applyAlignment="1" applyProtection="1">
      <alignment horizontal="center" vertical="center"/>
    </xf>
    <xf numFmtId="14" fontId="20" fillId="4" borderId="38" xfId="0" applyNumberFormat="1" applyFont="1" applyFill="1" applyBorder="1" applyAlignment="1" applyProtection="1">
      <alignment horizontal="center" vertical="center"/>
      <protection locked="0"/>
    </xf>
    <xf numFmtId="14" fontId="20" fillId="4" borderId="37" xfId="0" applyNumberFormat="1" applyFont="1" applyFill="1" applyBorder="1" applyAlignment="1" applyProtection="1">
      <alignment horizontal="center" vertical="center"/>
      <protection locked="0"/>
    </xf>
    <xf numFmtId="0" fontId="18" fillId="3" borderId="34" xfId="0" applyFont="1" applyFill="1" applyBorder="1" applyAlignment="1">
      <alignment horizontal="left" vertical="center" wrapText="1" readingOrder="1"/>
    </xf>
    <xf numFmtId="0" fontId="18" fillId="3" borderId="39" xfId="0" applyFont="1" applyFill="1" applyBorder="1" applyAlignment="1">
      <alignment horizontal="left" vertical="center" wrapText="1" readingOrder="1"/>
    </xf>
    <xf numFmtId="0" fontId="18" fillId="3" borderId="37" xfId="0" applyFont="1" applyFill="1" applyBorder="1" applyAlignment="1">
      <alignment horizontal="left" vertical="center" wrapText="1" readingOrder="1"/>
    </xf>
    <xf numFmtId="0" fontId="21" fillId="3" borderId="40" xfId="0" applyFont="1" applyFill="1" applyBorder="1" applyAlignment="1" applyProtection="1">
      <alignment horizontal="left" vertical="center"/>
      <protection locked="0"/>
    </xf>
  </cellXfs>
  <cellStyles count="1">
    <cellStyle name="Normal" xfId="0" builtinId="0"/>
  </cellStyles>
  <dxfs count="434">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val="0"/>
        <i val="0"/>
        <color theme="7" tint="-0.499984740745262"/>
      </font>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none">
          <fgColor indexed="64"/>
          <bgColor auto="1"/>
        </patternFill>
      </fill>
      <border>
        <left style="thin">
          <color auto="1"/>
        </left>
        <right style="thin">
          <color auto="1"/>
        </right>
        <top style="thin">
          <color auto="1"/>
        </top>
        <bottom style="thin">
          <color auto="1"/>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bgColor theme="0"/>
        </patternFill>
      </fill>
      <border>
        <left style="thin">
          <color auto="1"/>
        </left>
        <right style="thin">
          <color auto="1"/>
        </right>
        <top style="thin">
          <color auto="1"/>
        </top>
        <bottom style="thin">
          <color auto="1"/>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s>
  <tableStyles count="0" defaultTableStyle="TableStyleMedium2" defaultPivotStyle="PivotStyleLight16"/>
  <colors>
    <mruColors>
      <color rgb="FF203C77"/>
      <color rgb="FF356A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781265</xdr:colOff>
      <xdr:row>0</xdr:row>
      <xdr:rowOff>29661</xdr:rowOff>
    </xdr:from>
    <xdr:to>
      <xdr:col>15</xdr:col>
      <xdr:colOff>21834</xdr:colOff>
      <xdr:row>0</xdr:row>
      <xdr:rowOff>569440</xdr:rowOff>
    </xdr:to>
    <xdr:pic>
      <xdr:nvPicPr>
        <xdr:cNvPr id="4" name="Imagen 3"/>
        <xdr:cNvPicPr>
          <a:picLocks noChangeAspect="1"/>
        </xdr:cNvPicPr>
      </xdr:nvPicPr>
      <xdr:blipFill>
        <a:blip xmlns:r="http://schemas.openxmlformats.org/officeDocument/2006/relationships" r:embed="rId1"/>
        <a:stretch>
          <a:fillRect/>
        </a:stretch>
      </xdr:blipFill>
      <xdr:spPr>
        <a:xfrm>
          <a:off x="8508287" y="29661"/>
          <a:ext cx="3286018" cy="539779"/>
        </a:xfrm>
        <a:prstGeom prst="rect">
          <a:avLst/>
        </a:prstGeom>
      </xdr:spPr>
    </xdr:pic>
    <xdr:clientData/>
  </xdr:twoCellAnchor>
  <xdr:twoCellAnchor editAs="oneCell">
    <xdr:from>
      <xdr:col>3</xdr:col>
      <xdr:colOff>506694</xdr:colOff>
      <xdr:row>5</xdr:row>
      <xdr:rowOff>295485</xdr:rowOff>
    </xdr:from>
    <xdr:to>
      <xdr:col>3</xdr:col>
      <xdr:colOff>687694</xdr:colOff>
      <xdr:row>5</xdr:row>
      <xdr:rowOff>562222</xdr:rowOff>
    </xdr:to>
    <xdr:pic>
      <xdr:nvPicPr>
        <xdr:cNvPr id="3" name="Imagen 2"/>
        <xdr:cNvPicPr>
          <a:picLocks noChangeAspect="1"/>
        </xdr:cNvPicPr>
      </xdr:nvPicPr>
      <xdr:blipFill>
        <a:blip xmlns:r="http://schemas.openxmlformats.org/officeDocument/2006/relationships" r:embed="rId2"/>
        <a:stretch>
          <a:fillRect/>
        </a:stretch>
      </xdr:blipFill>
      <xdr:spPr>
        <a:xfrm>
          <a:off x="2223877" y="2441964"/>
          <a:ext cx="181000" cy="266737"/>
        </a:xfrm>
        <a:prstGeom prst="rect">
          <a:avLst/>
        </a:prstGeom>
      </xdr:spPr>
    </xdr:pic>
    <xdr:clientData/>
  </xdr:twoCellAnchor>
  <xdr:twoCellAnchor editAs="oneCell">
    <xdr:from>
      <xdr:col>12</xdr:col>
      <xdr:colOff>1037982</xdr:colOff>
      <xdr:row>5</xdr:row>
      <xdr:rowOff>268653</xdr:rowOff>
    </xdr:from>
    <xdr:to>
      <xdr:col>14</xdr:col>
      <xdr:colOff>10039</xdr:colOff>
      <xdr:row>5</xdr:row>
      <xdr:rowOff>535390</xdr:rowOff>
    </xdr:to>
    <xdr:pic>
      <xdr:nvPicPr>
        <xdr:cNvPr id="5" name="Imagen 4"/>
        <xdr:cNvPicPr>
          <a:picLocks noChangeAspect="1"/>
        </xdr:cNvPicPr>
      </xdr:nvPicPr>
      <xdr:blipFill>
        <a:blip xmlns:r="http://schemas.openxmlformats.org/officeDocument/2006/relationships" r:embed="rId2"/>
        <a:stretch>
          <a:fillRect/>
        </a:stretch>
      </xdr:blipFill>
      <xdr:spPr>
        <a:xfrm>
          <a:off x="10074520" y="2405672"/>
          <a:ext cx="181000" cy="2667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D88"/>
  <sheetViews>
    <sheetView tabSelected="1" zoomScale="87" zoomScaleNormal="87" workbookViewId="0">
      <selection activeCell="E6" sqref="E6"/>
    </sheetView>
  </sheetViews>
  <sheetFormatPr baseColWidth="10" defaultRowHeight="15" x14ac:dyDescent="0.25"/>
  <cols>
    <col min="1" max="1" width="2.5703125" style="1" customWidth="1"/>
    <col min="2" max="2" width="13.7109375" style="1" customWidth="1"/>
    <col min="3" max="3" width="9.42578125" style="1" customWidth="1"/>
    <col min="4" max="4" width="10.85546875" style="1" customWidth="1"/>
    <col min="5" max="5" width="31.5703125" style="1" customWidth="1"/>
    <col min="6" max="6" width="1.42578125" style="1" customWidth="1"/>
    <col min="7" max="7" width="18.85546875" style="1" customWidth="1"/>
    <col min="8" max="8" width="6.42578125" style="1" customWidth="1"/>
    <col min="9" max="9" width="24" style="1" customWidth="1"/>
    <col min="10" max="10" width="2.28515625" style="1" customWidth="1"/>
    <col min="11" max="11" width="18" style="1" customWidth="1"/>
    <col min="12" max="12" width="1.7109375" style="1" customWidth="1"/>
    <col min="13" max="13" width="16.7109375" style="1" customWidth="1"/>
    <col min="14" max="14" width="1.42578125" style="1" customWidth="1"/>
    <col min="15" max="15" width="22.7109375" style="1" customWidth="1"/>
    <col min="16" max="16" width="26.7109375" style="1" customWidth="1"/>
    <col min="17" max="17" width="29.85546875" style="1" customWidth="1"/>
    <col min="18" max="18" width="65.140625" style="1" customWidth="1"/>
    <col min="19" max="19" width="97.28515625" style="1" customWidth="1"/>
    <col min="20" max="20" width="97.28515625" style="1" hidden="1" customWidth="1"/>
    <col min="21" max="25" width="31.28515625" style="1" hidden="1" customWidth="1"/>
    <col min="26" max="30" width="97.28515625" style="1" hidden="1" customWidth="1"/>
    <col min="31" max="31" width="14.28515625" style="1" hidden="1" customWidth="1"/>
    <col min="32" max="32" width="14.28515625" style="1" customWidth="1"/>
    <col min="33" max="39" width="7.85546875" style="1" customWidth="1"/>
    <col min="40" max="16384" width="11.42578125" style="1"/>
  </cols>
  <sheetData>
    <row r="1" spans="1:56" ht="50.25" customHeight="1" x14ac:dyDescent="0.25">
      <c r="A1" s="28"/>
      <c r="B1" s="29"/>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row>
    <row r="2" spans="1:56" ht="57" customHeight="1" thickBot="1" x14ac:dyDescent="0.3">
      <c r="B2" s="77" t="s">
        <v>22</v>
      </c>
    </row>
    <row r="3" spans="1:56" ht="43.5" customHeight="1" x14ac:dyDescent="0.35">
      <c r="A3" s="73"/>
      <c r="B3" s="79" t="s">
        <v>18</v>
      </c>
      <c r="C3" s="78"/>
      <c r="D3" s="74"/>
      <c r="E3" s="80" t="s">
        <v>20</v>
      </c>
      <c r="F3" s="72"/>
      <c r="U3" s="2" t="s">
        <v>10</v>
      </c>
      <c r="V3" s="3" t="s">
        <v>8</v>
      </c>
      <c r="W3" s="3" t="s">
        <v>8</v>
      </c>
    </row>
    <row r="4" spans="1:56" ht="11.25" customHeight="1" thickBot="1" x14ac:dyDescent="0.35">
      <c r="B4" s="71"/>
      <c r="D4" s="71"/>
      <c r="E4" s="71"/>
      <c r="K4" s="4"/>
      <c r="L4" s="4"/>
      <c r="M4" s="4"/>
      <c r="N4" s="4"/>
      <c r="O4" s="4"/>
      <c r="U4" s="5" t="s">
        <v>11</v>
      </c>
      <c r="V4" s="6">
        <f ca="1">TODAY()</f>
        <v>45302</v>
      </c>
      <c r="W4" s="6">
        <f ca="1">+V4-1</f>
        <v>45301</v>
      </c>
      <c r="X4" s="7"/>
      <c r="Y4" s="7"/>
    </row>
    <row r="5" spans="1:56" ht="6.75" customHeight="1" thickBot="1" x14ac:dyDescent="0.3">
      <c r="D5" s="75"/>
      <c r="K5" s="4"/>
      <c r="L5" s="4"/>
      <c r="M5" s="4"/>
      <c r="N5" s="4"/>
      <c r="O5" s="8"/>
      <c r="U5" s="9">
        <v>20</v>
      </c>
    </row>
    <row r="6" spans="1:56" ht="67.5" customHeight="1" x14ac:dyDescent="0.25">
      <c r="B6" s="83" t="s">
        <v>21</v>
      </c>
      <c r="C6" s="84"/>
      <c r="D6" s="85"/>
      <c r="E6" s="82">
        <v>42005</v>
      </c>
      <c r="F6" s="10"/>
      <c r="I6" s="11"/>
      <c r="K6" s="83" t="s">
        <v>19</v>
      </c>
      <c r="L6" s="84"/>
      <c r="M6" s="84"/>
      <c r="N6" s="76"/>
      <c r="O6" s="81">
        <v>43831</v>
      </c>
    </row>
    <row r="7" spans="1:56" x14ac:dyDescent="0.25">
      <c r="M7" s="12"/>
      <c r="O7" s="13"/>
    </row>
    <row r="8" spans="1:56" ht="6.75" customHeight="1" x14ac:dyDescent="0.25">
      <c r="G8" s="21"/>
      <c r="H8" s="21"/>
      <c r="I8" s="21"/>
      <c r="J8" s="21"/>
      <c r="K8" s="21"/>
      <c r="L8" s="21"/>
      <c r="M8" s="21"/>
      <c r="N8" s="21"/>
      <c r="O8" s="22"/>
      <c r="AB8" s="14"/>
    </row>
    <row r="9" spans="1:56" ht="21.75" customHeight="1" x14ac:dyDescent="0.45">
      <c r="B9" s="53"/>
      <c r="C9" s="54"/>
      <c r="D9" s="54"/>
      <c r="E9" s="60"/>
      <c r="F9" s="61"/>
      <c r="G9" s="62"/>
      <c r="H9" s="63"/>
      <c r="I9" s="64"/>
      <c r="J9" s="65"/>
      <c r="K9" s="56" t="s">
        <v>1</v>
      </c>
      <c r="L9" s="65"/>
      <c r="M9" s="64"/>
      <c r="N9" s="65"/>
      <c r="O9" s="66"/>
    </row>
    <row r="10" spans="1:56" ht="51" customHeight="1" thickBot="1" x14ac:dyDescent="0.5">
      <c r="B10" s="53"/>
      <c r="C10" s="55"/>
      <c r="D10" s="54"/>
      <c r="E10" s="57" t="s">
        <v>7</v>
      </c>
      <c r="F10" s="61"/>
      <c r="G10" s="58" t="s">
        <v>2</v>
      </c>
      <c r="H10" s="58"/>
      <c r="I10" s="59" t="s">
        <v>3</v>
      </c>
      <c r="J10" s="67"/>
      <c r="K10" s="68" t="s">
        <v>4</v>
      </c>
      <c r="L10" s="67"/>
      <c r="M10" s="68" t="s">
        <v>5</v>
      </c>
      <c r="N10" s="69"/>
      <c r="O10" s="70" t="s">
        <v>9</v>
      </c>
      <c r="P10" s="15"/>
      <c r="Q10" s="15"/>
      <c r="R10" s="15"/>
      <c r="S10" s="15"/>
      <c r="T10" s="15"/>
      <c r="U10" s="15"/>
      <c r="V10" s="15" t="s">
        <v>14</v>
      </c>
      <c r="W10" s="16"/>
      <c r="X10" s="16"/>
      <c r="Y10" s="15" t="s">
        <v>15</v>
      </c>
      <c r="Z10" s="15"/>
      <c r="AG10" s="1" t="s">
        <v>6</v>
      </c>
    </row>
    <row r="11" spans="1:56" ht="20.25" customHeight="1" thickBot="1" x14ac:dyDescent="0.3">
      <c r="A11" s="17"/>
      <c r="B11" s="23" t="s">
        <v>0</v>
      </c>
      <c r="C11" s="24">
        <v>3</v>
      </c>
      <c r="D11" s="20"/>
      <c r="E11" s="35">
        <f>IF($O$6&gt;V11,0,Y11)</f>
        <v>0</v>
      </c>
      <c r="F11" s="36" t="s">
        <v>6</v>
      </c>
      <c r="G11" s="37" t="str">
        <f>IF(E11=0,"  ",+E11+1)</f>
        <v xml:space="preserve">  </v>
      </c>
      <c r="H11" s="38" t="str">
        <f>IF(E11=0,"  ","  - ")</f>
        <v xml:space="preserve">  </v>
      </c>
      <c r="I11" s="39" t="str">
        <f>IF(E11=0,"Pago en EPO ",EOMONTH(E11,3))</f>
        <v xml:space="preserve">Pago en EPO </v>
      </c>
      <c r="J11" s="40" t="s">
        <v>6</v>
      </c>
      <c r="K11" s="41" t="str">
        <f>IF(E11=0," ",EOMONTH(E11,6))</f>
        <v xml:space="preserve"> </v>
      </c>
      <c r="L11" s="42" t="s">
        <v>6</v>
      </c>
      <c r="M11" s="43" t="str">
        <f>IF(E11=0," ",EOMONTH(E11,9))</f>
        <v xml:space="preserve"> </v>
      </c>
      <c r="N11" s="44" t="s">
        <v>6</v>
      </c>
      <c r="O11" s="39" t="str">
        <f>IF(E11=0," ",E13)</f>
        <v xml:space="preserve"> </v>
      </c>
      <c r="P11" s="1" t="s">
        <v>6</v>
      </c>
      <c r="U11" s="1">
        <v>3</v>
      </c>
      <c r="V11" s="7">
        <f>EDATE($E$6,(U11-1)*12)</f>
        <v>42736</v>
      </c>
      <c r="Y11" s="7">
        <f>EOMONTH(V11,0)</f>
        <v>42766</v>
      </c>
      <c r="Z11" s="7"/>
    </row>
    <row r="12" spans="1:56" ht="11.25" customHeight="1" thickBot="1" x14ac:dyDescent="0.3">
      <c r="A12" s="17"/>
      <c r="B12" s="19"/>
      <c r="C12" s="25"/>
      <c r="D12" s="18"/>
      <c r="E12" s="45" t="s">
        <v>6</v>
      </c>
      <c r="F12" s="46" t="s">
        <v>6</v>
      </c>
      <c r="G12" s="46" t="s">
        <v>6</v>
      </c>
      <c r="H12" s="46" t="s">
        <v>6</v>
      </c>
      <c r="I12" s="46" t="s">
        <v>6</v>
      </c>
      <c r="J12" s="46" t="s">
        <v>6</v>
      </c>
      <c r="K12" s="46" t="s">
        <v>6</v>
      </c>
      <c r="L12" s="46" t="s">
        <v>6</v>
      </c>
      <c r="M12" s="46" t="s">
        <v>6</v>
      </c>
      <c r="N12" s="46" t="s">
        <v>6</v>
      </c>
      <c r="O12" s="46" t="s">
        <v>6</v>
      </c>
      <c r="P12" s="1" t="s">
        <v>6</v>
      </c>
      <c r="V12" s="7"/>
      <c r="Y12" s="7"/>
    </row>
    <row r="13" spans="1:56" ht="20.25" customHeight="1" thickBot="1" x14ac:dyDescent="0.3">
      <c r="A13" s="17"/>
      <c r="B13" s="23" t="s">
        <v>0</v>
      </c>
      <c r="C13" s="26">
        <v>4</v>
      </c>
      <c r="D13" s="20"/>
      <c r="E13" s="35">
        <f>IF($O$6&gt;V13,0,Y13)</f>
        <v>0</v>
      </c>
      <c r="F13" s="47" t="s">
        <v>6</v>
      </c>
      <c r="G13" s="37" t="str">
        <f>IF(E13=0,"  ",+E13+1)</f>
        <v xml:space="preserve">  </v>
      </c>
      <c r="H13" s="38" t="str">
        <f>IF(E13=0,"  ","  - ")</f>
        <v xml:space="preserve">  </v>
      </c>
      <c r="I13" s="39" t="str">
        <f>IF(E13=0,"Pago en EPO ",EOMONTH(E13,3))</f>
        <v xml:space="preserve">Pago en EPO </v>
      </c>
      <c r="J13" s="40" t="s">
        <v>6</v>
      </c>
      <c r="K13" s="41" t="str">
        <f>IF(E13=0," ",EOMONTH(E13,6))</f>
        <v xml:space="preserve"> </v>
      </c>
      <c r="L13" s="42" t="s">
        <v>6</v>
      </c>
      <c r="M13" s="43" t="str">
        <f>IF(E13=0," ",EOMONTH(E13,9))</f>
        <v xml:space="preserve"> </v>
      </c>
      <c r="N13" s="44" t="s">
        <v>6</v>
      </c>
      <c r="O13" s="39" t="str">
        <f>IF(E13=0," ",E15)</f>
        <v xml:space="preserve"> </v>
      </c>
      <c r="P13" s="1" t="s">
        <v>6</v>
      </c>
      <c r="U13" s="1">
        <v>4</v>
      </c>
      <c r="V13" s="7">
        <f t="shared" ref="V13:V45" si="0">EDATE($E$6,(U13-1)*12)</f>
        <v>43101</v>
      </c>
      <c r="Y13" s="7">
        <f>EOMONTH(V13,0)</f>
        <v>43131</v>
      </c>
    </row>
    <row r="14" spans="1:56" ht="11.25" customHeight="1" thickBot="1" x14ac:dyDescent="0.3">
      <c r="A14" s="17"/>
      <c r="B14" s="19"/>
      <c r="C14" s="25"/>
      <c r="D14" s="18"/>
      <c r="E14" s="48" t="s">
        <v>6</v>
      </c>
      <c r="F14" s="46" t="s">
        <v>6</v>
      </c>
      <c r="G14" s="46" t="s">
        <v>6</v>
      </c>
      <c r="H14" s="46" t="s">
        <v>6</v>
      </c>
      <c r="I14" s="46" t="s">
        <v>6</v>
      </c>
      <c r="J14" s="46" t="s">
        <v>6</v>
      </c>
      <c r="K14" s="46" t="s">
        <v>6</v>
      </c>
      <c r="L14" s="46" t="s">
        <v>6</v>
      </c>
      <c r="M14" s="46" t="s">
        <v>6</v>
      </c>
      <c r="N14" s="46" t="s">
        <v>6</v>
      </c>
      <c r="O14" s="46" t="s">
        <v>6</v>
      </c>
      <c r="P14" s="1" t="s">
        <v>6</v>
      </c>
      <c r="V14" s="7"/>
      <c r="Y14" s="7"/>
    </row>
    <row r="15" spans="1:56" ht="20.25" customHeight="1" thickBot="1" x14ac:dyDescent="0.3">
      <c r="A15" s="17"/>
      <c r="B15" s="23" t="s">
        <v>0</v>
      </c>
      <c r="C15" s="27">
        <v>5</v>
      </c>
      <c r="D15" s="20"/>
      <c r="E15" s="35">
        <f>IF($O$6&gt;V15,0,Y15)</f>
        <v>0</v>
      </c>
      <c r="F15" s="47" t="s">
        <v>6</v>
      </c>
      <c r="G15" s="37" t="str">
        <f>IF(E15=0,"  ",+E15+1)</f>
        <v xml:space="preserve">  </v>
      </c>
      <c r="H15" s="38" t="str">
        <f>IF(E15=0,"  ","  - ")</f>
        <v xml:space="preserve">  </v>
      </c>
      <c r="I15" s="39" t="str">
        <f>IF(E15=0,"Pago en EPO ",EOMONTH(E15,3))</f>
        <v xml:space="preserve">Pago en EPO </v>
      </c>
      <c r="J15" s="40" t="s">
        <v>6</v>
      </c>
      <c r="K15" s="41" t="str">
        <f>IF(E15=0," ",EOMONTH(E15,6))</f>
        <v xml:space="preserve"> </v>
      </c>
      <c r="L15" s="42" t="s">
        <v>6</v>
      </c>
      <c r="M15" s="43" t="str">
        <f>IF(E15=0," ",EOMONTH(E15,9))</f>
        <v xml:space="preserve"> </v>
      </c>
      <c r="N15" s="44" t="s">
        <v>6</v>
      </c>
      <c r="O15" s="39" t="str">
        <f>IF(E15=0," ",E17)</f>
        <v xml:space="preserve"> </v>
      </c>
      <c r="P15" s="1" t="s">
        <v>6</v>
      </c>
      <c r="U15" s="1">
        <f>+U13+1</f>
        <v>5</v>
      </c>
      <c r="V15" s="7">
        <f t="shared" si="0"/>
        <v>43466</v>
      </c>
      <c r="Y15" s="7">
        <f>EOMONTH(V15,0)</f>
        <v>43496</v>
      </c>
    </row>
    <row r="16" spans="1:56" ht="11.25" customHeight="1" thickBot="1" x14ac:dyDescent="0.3">
      <c r="A16" s="17"/>
      <c r="B16" s="19"/>
      <c r="C16" s="25"/>
      <c r="D16" s="18"/>
      <c r="E16" s="48" t="s">
        <v>6</v>
      </c>
      <c r="F16" s="46" t="s">
        <v>6</v>
      </c>
      <c r="G16" s="46" t="s">
        <v>6</v>
      </c>
      <c r="H16" s="46" t="s">
        <v>6</v>
      </c>
      <c r="I16" s="46" t="s">
        <v>6</v>
      </c>
      <c r="J16" s="46" t="s">
        <v>6</v>
      </c>
      <c r="K16" s="46" t="s">
        <v>6</v>
      </c>
      <c r="L16" s="46" t="s">
        <v>6</v>
      </c>
      <c r="M16" s="46" t="s">
        <v>6</v>
      </c>
      <c r="N16" s="46" t="s">
        <v>6</v>
      </c>
      <c r="O16" s="46" t="s">
        <v>6</v>
      </c>
      <c r="P16" s="1" t="s">
        <v>6</v>
      </c>
      <c r="V16" s="7"/>
    </row>
    <row r="17" spans="1:25" ht="20.25" customHeight="1" thickBot="1" x14ac:dyDescent="0.3">
      <c r="A17" s="17"/>
      <c r="B17" s="23" t="s">
        <v>0</v>
      </c>
      <c r="C17" s="27">
        <v>6</v>
      </c>
      <c r="D17" s="20"/>
      <c r="E17" s="41">
        <f>IF($O$6&gt;V17,0,Y17)</f>
        <v>43861</v>
      </c>
      <c r="F17" s="47" t="s">
        <v>6</v>
      </c>
      <c r="G17" s="37">
        <f>IF(E17=0,"  ",+E17+1)</f>
        <v>43862</v>
      </c>
      <c r="H17" s="38" t="str">
        <f>IF(E17=0,"  ","  - ")</f>
        <v xml:space="preserve">  - </v>
      </c>
      <c r="I17" s="39">
        <f>IF(E17=0,"Pago en EPO ",EOMONTH(E17,3))</f>
        <v>43951</v>
      </c>
      <c r="J17" s="40" t="s">
        <v>6</v>
      </c>
      <c r="K17" s="41">
        <f>IF(E17=0," ",EOMONTH(E17,6))</f>
        <v>44043</v>
      </c>
      <c r="L17" s="42" t="s">
        <v>6</v>
      </c>
      <c r="M17" s="43">
        <f>IF(E17=0," ",EOMONTH(E17,9))</f>
        <v>44135</v>
      </c>
      <c r="N17" s="44" t="s">
        <v>6</v>
      </c>
      <c r="O17" s="39">
        <f>IF(E17=0," ",E19)</f>
        <v>44227</v>
      </c>
      <c r="P17" s="1" t="s">
        <v>6</v>
      </c>
      <c r="U17" s="1">
        <f>+U15+1</f>
        <v>6</v>
      </c>
      <c r="V17" s="7">
        <f t="shared" si="0"/>
        <v>43831</v>
      </c>
      <c r="Y17" s="7">
        <f>EOMONTH(V17,0)</f>
        <v>43861</v>
      </c>
    </row>
    <row r="18" spans="1:25" ht="11.25" customHeight="1" thickBot="1" x14ac:dyDescent="0.3">
      <c r="A18" s="17"/>
      <c r="B18" s="19"/>
      <c r="C18" s="25"/>
      <c r="D18" s="18"/>
      <c r="E18" s="49" t="s">
        <v>6</v>
      </c>
      <c r="F18" s="46" t="s">
        <v>6</v>
      </c>
      <c r="G18" s="46" t="s">
        <v>6</v>
      </c>
      <c r="H18" s="46" t="s">
        <v>6</v>
      </c>
      <c r="I18" s="46" t="s">
        <v>6</v>
      </c>
      <c r="J18" s="46" t="s">
        <v>6</v>
      </c>
      <c r="K18" s="46" t="s">
        <v>6</v>
      </c>
      <c r="L18" s="46" t="s">
        <v>6</v>
      </c>
      <c r="M18" s="46" t="s">
        <v>6</v>
      </c>
      <c r="N18" s="46" t="s">
        <v>6</v>
      </c>
      <c r="O18" s="46" t="s">
        <v>6</v>
      </c>
      <c r="P18" s="1" t="s">
        <v>6</v>
      </c>
      <c r="V18" s="7"/>
    </row>
    <row r="19" spans="1:25" ht="20.25" customHeight="1" thickBot="1" x14ac:dyDescent="0.3">
      <c r="A19" s="17"/>
      <c r="B19" s="23" t="s">
        <v>0</v>
      </c>
      <c r="C19" s="27">
        <v>7</v>
      </c>
      <c r="D19" s="20"/>
      <c r="E19" s="35">
        <f>IF($O$6&gt;V19,0,Y19)</f>
        <v>44227</v>
      </c>
      <c r="F19" s="47" t="s">
        <v>6</v>
      </c>
      <c r="G19" s="37">
        <f>IF(E19=0,"  ",+E19+1)</f>
        <v>44228</v>
      </c>
      <c r="H19" s="38" t="str">
        <f>IF(E19=0,"  ","  - ")</f>
        <v xml:space="preserve">  - </v>
      </c>
      <c r="I19" s="39">
        <f>IF(E19=0,"Pago en EPO ",EOMONTH(E19,3))</f>
        <v>44316</v>
      </c>
      <c r="J19" s="40" t="s">
        <v>6</v>
      </c>
      <c r="K19" s="41">
        <f>IF(E19=0," ",EOMONTH(E19,6))</f>
        <v>44408</v>
      </c>
      <c r="L19" s="42" t="s">
        <v>6</v>
      </c>
      <c r="M19" s="43">
        <f>IF(E19=0," ",EOMONTH(E19,9))</f>
        <v>44500</v>
      </c>
      <c r="N19" s="44" t="s">
        <v>6</v>
      </c>
      <c r="O19" s="39">
        <f>IF(E19=0," ",E21)</f>
        <v>44592</v>
      </c>
      <c r="P19" s="1" t="s">
        <v>6</v>
      </c>
      <c r="U19" s="1">
        <f>+U17+1</f>
        <v>7</v>
      </c>
      <c r="V19" s="7">
        <f t="shared" si="0"/>
        <v>44197</v>
      </c>
      <c r="Y19" s="7">
        <f>EOMONTH(V19,0)</f>
        <v>44227</v>
      </c>
    </row>
    <row r="20" spans="1:25" ht="11.25" customHeight="1" thickBot="1" x14ac:dyDescent="0.3">
      <c r="A20" s="17"/>
      <c r="B20" s="19"/>
      <c r="C20" s="25"/>
      <c r="D20" s="18"/>
      <c r="E20" s="49" t="s">
        <v>6</v>
      </c>
      <c r="F20" s="46" t="s">
        <v>6</v>
      </c>
      <c r="G20" s="46" t="s">
        <v>6</v>
      </c>
      <c r="H20" s="46" t="s">
        <v>6</v>
      </c>
      <c r="I20" s="46" t="s">
        <v>6</v>
      </c>
      <c r="J20" s="46" t="s">
        <v>6</v>
      </c>
      <c r="K20" s="46" t="s">
        <v>6</v>
      </c>
      <c r="L20" s="46" t="s">
        <v>6</v>
      </c>
      <c r="M20" s="46" t="s">
        <v>6</v>
      </c>
      <c r="N20" s="46" t="s">
        <v>6</v>
      </c>
      <c r="O20" s="46" t="s">
        <v>6</v>
      </c>
      <c r="P20" s="1" t="s">
        <v>6</v>
      </c>
      <c r="V20" s="7"/>
    </row>
    <row r="21" spans="1:25" ht="20.25" customHeight="1" thickBot="1" x14ac:dyDescent="0.3">
      <c r="A21" s="17"/>
      <c r="B21" s="23" t="s">
        <v>0</v>
      </c>
      <c r="C21" s="27">
        <v>8</v>
      </c>
      <c r="D21" s="20"/>
      <c r="E21" s="35">
        <f>IF($O$6&gt;V21,0,Y21)</f>
        <v>44592</v>
      </c>
      <c r="F21" s="47" t="s">
        <v>6</v>
      </c>
      <c r="G21" s="37">
        <f>IF(E21=0,"  ",+E21+1)</f>
        <v>44593</v>
      </c>
      <c r="H21" s="38" t="str">
        <f>IF(E21=0,"  ","  - ")</f>
        <v xml:space="preserve">  - </v>
      </c>
      <c r="I21" s="39">
        <f>IF(E21=0,"Pago en EPO ",EOMONTH(E21,3))</f>
        <v>44681</v>
      </c>
      <c r="J21" s="40" t="s">
        <v>6</v>
      </c>
      <c r="K21" s="41">
        <f>IF(E21=0," ",EOMONTH(E21,6))</f>
        <v>44773</v>
      </c>
      <c r="L21" s="42" t="s">
        <v>6</v>
      </c>
      <c r="M21" s="43">
        <f>IF(E21=0," ",EOMONTH(E21,9))</f>
        <v>44865</v>
      </c>
      <c r="N21" s="44" t="s">
        <v>6</v>
      </c>
      <c r="O21" s="39">
        <f>IF(E21=0," ",E23)</f>
        <v>44957</v>
      </c>
      <c r="P21" s="1" t="s">
        <v>6</v>
      </c>
      <c r="R21" s="7"/>
      <c r="U21" s="1">
        <f>+U19+1</f>
        <v>8</v>
      </c>
      <c r="V21" s="7">
        <f t="shared" si="0"/>
        <v>44562</v>
      </c>
      <c r="Y21" s="7">
        <f>EOMONTH(V21,0)</f>
        <v>44592</v>
      </c>
    </row>
    <row r="22" spans="1:25" ht="11.25" customHeight="1" thickBot="1" x14ac:dyDescent="0.3">
      <c r="A22" s="17"/>
      <c r="B22" s="19"/>
      <c r="C22" s="25"/>
      <c r="D22" s="18"/>
      <c r="E22" s="49" t="s">
        <v>6</v>
      </c>
      <c r="F22" s="46" t="s">
        <v>6</v>
      </c>
      <c r="G22" s="46" t="s">
        <v>6</v>
      </c>
      <c r="H22" s="46" t="s">
        <v>6</v>
      </c>
      <c r="I22" s="46" t="s">
        <v>6</v>
      </c>
      <c r="J22" s="46" t="s">
        <v>6</v>
      </c>
      <c r="K22" s="46" t="s">
        <v>6</v>
      </c>
      <c r="L22" s="46" t="s">
        <v>6</v>
      </c>
      <c r="M22" s="46" t="s">
        <v>6</v>
      </c>
      <c r="N22" s="46" t="s">
        <v>6</v>
      </c>
      <c r="O22" s="46" t="s">
        <v>6</v>
      </c>
      <c r="P22" s="1" t="s">
        <v>6</v>
      </c>
      <c r="V22" s="7"/>
    </row>
    <row r="23" spans="1:25" ht="20.25" customHeight="1" thickBot="1" x14ac:dyDescent="0.3">
      <c r="A23" s="17"/>
      <c r="B23" s="23" t="s">
        <v>0</v>
      </c>
      <c r="C23" s="27">
        <v>9</v>
      </c>
      <c r="D23" s="20"/>
      <c r="E23" s="35">
        <f>IF($O$6&gt;V23,0,Y23)</f>
        <v>44957</v>
      </c>
      <c r="F23" s="47" t="s">
        <v>6</v>
      </c>
      <c r="G23" s="37">
        <f>IF(E23=0,"  ",+E23+1)</f>
        <v>44958</v>
      </c>
      <c r="H23" s="38" t="str">
        <f>IF(E23=0,"  ","  - ")</f>
        <v xml:space="preserve">  - </v>
      </c>
      <c r="I23" s="39">
        <f>IF(E23=0,"Pago en EPO ",EOMONTH(E23,3))</f>
        <v>45046</v>
      </c>
      <c r="J23" s="40" t="s">
        <v>6</v>
      </c>
      <c r="K23" s="41">
        <f>IF(E23=0," ",EOMONTH(E23,6))</f>
        <v>45138</v>
      </c>
      <c r="L23" s="42" t="s">
        <v>6</v>
      </c>
      <c r="M23" s="43">
        <f>IF(E23=0," ",EOMONTH(E23,9))</f>
        <v>45230</v>
      </c>
      <c r="N23" s="44" t="s">
        <v>6</v>
      </c>
      <c r="O23" s="39">
        <f>IF(E23=0," ",E25)</f>
        <v>45322</v>
      </c>
      <c r="P23" s="1" t="s">
        <v>6</v>
      </c>
      <c r="U23" s="1">
        <f>+U21+1</f>
        <v>9</v>
      </c>
      <c r="V23" s="7">
        <f t="shared" si="0"/>
        <v>44927</v>
      </c>
      <c r="Y23" s="7">
        <f>EOMONTH(V23,0)</f>
        <v>44957</v>
      </c>
    </row>
    <row r="24" spans="1:25" ht="11.25" customHeight="1" thickBot="1" x14ac:dyDescent="0.3">
      <c r="A24" s="17"/>
      <c r="B24" s="19"/>
      <c r="C24" s="25"/>
      <c r="D24" s="18"/>
      <c r="E24" s="49" t="s">
        <v>6</v>
      </c>
      <c r="F24" s="46" t="s">
        <v>6</v>
      </c>
      <c r="G24" s="50" t="s">
        <v>6</v>
      </c>
      <c r="H24" s="50" t="s">
        <v>6</v>
      </c>
      <c r="I24" s="51" t="s">
        <v>6</v>
      </c>
      <c r="J24" s="47" t="s">
        <v>6</v>
      </c>
      <c r="K24" s="50" t="s">
        <v>6</v>
      </c>
      <c r="L24" s="50" t="s">
        <v>6</v>
      </c>
      <c r="M24" s="50" t="s">
        <v>6</v>
      </c>
      <c r="N24" s="50" t="s">
        <v>6</v>
      </c>
      <c r="O24" s="50" t="s">
        <v>6</v>
      </c>
      <c r="P24" s="1" t="s">
        <v>6</v>
      </c>
      <c r="V24" s="7"/>
    </row>
    <row r="25" spans="1:25" ht="20.25" customHeight="1" thickBot="1" x14ac:dyDescent="0.3">
      <c r="A25" s="17"/>
      <c r="B25" s="23" t="s">
        <v>0</v>
      </c>
      <c r="C25" s="27">
        <v>10</v>
      </c>
      <c r="D25" s="20"/>
      <c r="E25" s="35">
        <f>IF($O$6&gt;V25,0,Y25)</f>
        <v>45322</v>
      </c>
      <c r="F25" s="47" t="s">
        <v>6</v>
      </c>
      <c r="G25" s="37">
        <f>IF(E25=0,"  ",+E25+1)</f>
        <v>45323</v>
      </c>
      <c r="H25" s="38" t="str">
        <f>IF(E25=0,"  ","  - ")</f>
        <v xml:space="preserve">  - </v>
      </c>
      <c r="I25" s="39">
        <f>IF(E25=0,"Pago en EPO ",EOMONTH(E25,3))</f>
        <v>45412</v>
      </c>
      <c r="J25" s="40" t="s">
        <v>6</v>
      </c>
      <c r="K25" s="41">
        <f>IF(E25=0," ",EOMONTH(E25,6))</f>
        <v>45504</v>
      </c>
      <c r="L25" s="42" t="s">
        <v>6</v>
      </c>
      <c r="M25" s="43">
        <f>IF(E25=0," ",EOMONTH(E25,9))</f>
        <v>45596</v>
      </c>
      <c r="N25" s="44" t="s">
        <v>6</v>
      </c>
      <c r="O25" s="39">
        <f>IF(E25=0," ",E27)</f>
        <v>45688</v>
      </c>
      <c r="P25" s="1" t="s">
        <v>6</v>
      </c>
      <c r="U25" s="1">
        <f>+U23+1</f>
        <v>10</v>
      </c>
      <c r="V25" s="7">
        <f t="shared" si="0"/>
        <v>45292</v>
      </c>
      <c r="Y25" s="7">
        <f>EOMONTH(V25,0)</f>
        <v>45322</v>
      </c>
    </row>
    <row r="26" spans="1:25" ht="11.25" customHeight="1" thickBot="1" x14ac:dyDescent="0.3">
      <c r="A26" s="17"/>
      <c r="B26" s="19"/>
      <c r="C26" s="25"/>
      <c r="D26" s="18"/>
      <c r="E26" s="49"/>
      <c r="F26" s="46"/>
      <c r="G26" s="52"/>
      <c r="H26" s="52"/>
      <c r="I26" s="52"/>
      <c r="J26" s="46"/>
      <c r="K26" s="52"/>
      <c r="L26" s="52"/>
      <c r="M26" s="52" t="s">
        <v>6</v>
      </c>
      <c r="N26" s="52"/>
      <c r="O26" s="52"/>
      <c r="P26" s="1" t="s">
        <v>6</v>
      </c>
      <c r="V26" s="7"/>
    </row>
    <row r="27" spans="1:25" ht="20.25" customHeight="1" thickBot="1" x14ac:dyDescent="0.3">
      <c r="A27" s="17"/>
      <c r="B27" s="23" t="str">
        <f>IF($U$5=20,"Anualidad",0)</f>
        <v>Anualidad</v>
      </c>
      <c r="C27" s="27">
        <f>IF($U$5=20,C25+1,0)</f>
        <v>11</v>
      </c>
      <c r="D27" s="20"/>
      <c r="E27" s="35">
        <f>IF($O$6&gt;V27,0,Y27)</f>
        <v>45688</v>
      </c>
      <c r="F27" s="47"/>
      <c r="G27" s="37">
        <f>IF(E27=0,"  ",+E27+1)</f>
        <v>45689</v>
      </c>
      <c r="H27" s="38" t="str">
        <f>IF(E27=0,"  ","  - ")</f>
        <v xml:space="preserve">  - </v>
      </c>
      <c r="I27" s="39">
        <f>IF(E27=0,"Pago en EPO ",EOMONTH(E27,3))</f>
        <v>45777</v>
      </c>
      <c r="J27" s="40" t="s">
        <v>6</v>
      </c>
      <c r="K27" s="41">
        <f>IF(E27=0," ",EOMONTH(E27,6))</f>
        <v>45869</v>
      </c>
      <c r="L27" s="42" t="s">
        <v>6</v>
      </c>
      <c r="M27" s="43">
        <f>IF(E27=0," ",EOMONTH(E27,9))</f>
        <v>45961</v>
      </c>
      <c r="N27" s="44" t="s">
        <v>6</v>
      </c>
      <c r="O27" s="39">
        <f>IF(E27=0," ",E29)</f>
        <v>46053</v>
      </c>
      <c r="P27" s="1" t="s">
        <v>6</v>
      </c>
      <c r="U27" s="1">
        <f>+U25+1</f>
        <v>11</v>
      </c>
      <c r="V27" s="7">
        <f t="shared" si="0"/>
        <v>45658</v>
      </c>
      <c r="Y27" s="7">
        <f>EOMONTH(V27,0)</f>
        <v>45688</v>
      </c>
    </row>
    <row r="28" spans="1:25" ht="11.25" customHeight="1" thickBot="1" x14ac:dyDescent="0.3">
      <c r="A28" s="17"/>
      <c r="B28" s="19"/>
      <c r="C28" s="25"/>
      <c r="D28" s="18"/>
      <c r="E28" s="46"/>
      <c r="F28" s="46"/>
      <c r="G28" s="46"/>
      <c r="H28" s="46"/>
      <c r="I28" s="46"/>
      <c r="J28" s="46"/>
      <c r="K28" s="46"/>
      <c r="L28" s="46"/>
      <c r="M28" s="46"/>
      <c r="N28" s="46"/>
      <c r="O28" s="46"/>
      <c r="P28" s="1" t="s">
        <v>6</v>
      </c>
      <c r="V28" s="7"/>
    </row>
    <row r="29" spans="1:25" ht="20.25" customHeight="1" thickBot="1" x14ac:dyDescent="0.3">
      <c r="A29" s="17"/>
      <c r="B29" s="23" t="str">
        <f>IF($U$5=20,"Anualidad",0)</f>
        <v>Anualidad</v>
      </c>
      <c r="C29" s="27">
        <f>IF($U$5=20,C27+1,0)</f>
        <v>12</v>
      </c>
      <c r="D29" s="18"/>
      <c r="E29" s="35">
        <f>IF($O$6&gt;V29,0,Y29)</f>
        <v>46053</v>
      </c>
      <c r="F29" s="47"/>
      <c r="G29" s="37">
        <f>IF(E29=0,"  ",+E29+1)</f>
        <v>46054</v>
      </c>
      <c r="H29" s="38" t="str">
        <f>IF(E29=0,"  ","  - ")</f>
        <v xml:space="preserve">  - </v>
      </c>
      <c r="I29" s="39">
        <f>IF(E29=0,"Pago en EPO ",EOMONTH(E29,3))</f>
        <v>46142</v>
      </c>
      <c r="J29" s="40" t="s">
        <v>6</v>
      </c>
      <c r="K29" s="41">
        <f>IF(E29=0," ",EOMONTH(E29,6))</f>
        <v>46234</v>
      </c>
      <c r="L29" s="42" t="s">
        <v>6</v>
      </c>
      <c r="M29" s="43">
        <f>IF(E29=0," ",EOMONTH(E29,9))</f>
        <v>46326</v>
      </c>
      <c r="N29" s="44" t="s">
        <v>6</v>
      </c>
      <c r="O29" s="39">
        <f>IF(E29=0," ",E31)</f>
        <v>46418</v>
      </c>
      <c r="P29" s="1" t="s">
        <v>6</v>
      </c>
      <c r="U29" s="1">
        <f>+U27+1</f>
        <v>12</v>
      </c>
      <c r="V29" s="7">
        <f t="shared" si="0"/>
        <v>46023</v>
      </c>
      <c r="Y29" s="7">
        <f>EOMONTH(V29,0)</f>
        <v>46053</v>
      </c>
    </row>
    <row r="30" spans="1:25" ht="11.25" customHeight="1" thickBot="1" x14ac:dyDescent="0.3">
      <c r="A30" s="17"/>
      <c r="B30" s="19"/>
      <c r="C30" s="25"/>
      <c r="D30" s="18"/>
      <c r="E30" s="46"/>
      <c r="F30" s="46"/>
      <c r="G30" s="46"/>
      <c r="H30" s="46"/>
      <c r="I30" s="46"/>
      <c r="J30" s="46"/>
      <c r="K30" s="46"/>
      <c r="L30" s="46"/>
      <c r="M30" s="46"/>
      <c r="N30" s="46"/>
      <c r="O30" s="46"/>
      <c r="P30" s="1" t="s">
        <v>6</v>
      </c>
      <c r="V30" s="7"/>
    </row>
    <row r="31" spans="1:25" ht="20.25" customHeight="1" thickBot="1" x14ac:dyDescent="0.3">
      <c r="A31" s="17"/>
      <c r="B31" s="23" t="str">
        <f>IF($U$5=20,"Anualidad",0)</f>
        <v>Anualidad</v>
      </c>
      <c r="C31" s="27">
        <f>IF($U$5=20,C29+1,0)</f>
        <v>13</v>
      </c>
      <c r="D31" s="18"/>
      <c r="E31" s="35">
        <f>IF($O$6&gt;V31,0,Y31)</f>
        <v>46418</v>
      </c>
      <c r="F31" s="47"/>
      <c r="G31" s="37">
        <f>IF(E31=0,"  ",+E31+1)</f>
        <v>46419</v>
      </c>
      <c r="H31" s="38" t="str">
        <f>IF(E31=0,"  ","  - ")</f>
        <v xml:space="preserve">  - </v>
      </c>
      <c r="I31" s="39">
        <f>IF(E31=0,"Pago en EPO ",EOMONTH(E31,3))</f>
        <v>46507</v>
      </c>
      <c r="J31" s="40" t="s">
        <v>6</v>
      </c>
      <c r="K31" s="41">
        <f>IF(E31=0," ",EOMONTH(E31,6))</f>
        <v>46599</v>
      </c>
      <c r="L31" s="42" t="s">
        <v>6</v>
      </c>
      <c r="M31" s="43">
        <f>IF(E31=0," ",EOMONTH(E31,9))</f>
        <v>46691</v>
      </c>
      <c r="N31" s="44" t="s">
        <v>6</v>
      </c>
      <c r="O31" s="39">
        <f>IF(E31=0," ",E33)</f>
        <v>46783</v>
      </c>
      <c r="P31" s="1" t="s">
        <v>6</v>
      </c>
      <c r="U31" s="1">
        <f>+U29+1</f>
        <v>13</v>
      </c>
      <c r="V31" s="7">
        <f t="shared" si="0"/>
        <v>46388</v>
      </c>
      <c r="Y31" s="7">
        <f>EOMONTH(V31,0)</f>
        <v>46418</v>
      </c>
    </row>
    <row r="32" spans="1:25" ht="11.25" customHeight="1" thickBot="1" x14ac:dyDescent="0.3">
      <c r="A32" s="17"/>
      <c r="B32" s="19"/>
      <c r="C32" s="25"/>
      <c r="D32" s="18"/>
      <c r="E32" s="46"/>
      <c r="F32" s="46"/>
      <c r="G32" s="46"/>
      <c r="H32" s="46"/>
      <c r="I32" s="46"/>
      <c r="J32" s="46"/>
      <c r="K32" s="46"/>
      <c r="L32" s="46"/>
      <c r="M32" s="46"/>
      <c r="N32" s="46"/>
      <c r="O32" s="46"/>
      <c r="P32" s="1" t="s">
        <v>6</v>
      </c>
      <c r="V32" s="7"/>
    </row>
    <row r="33" spans="1:56" ht="20.25" customHeight="1" thickBot="1" x14ac:dyDescent="0.3">
      <c r="A33" s="17"/>
      <c r="B33" s="23" t="str">
        <f>IF($U$5=20,"Anualidad",0)</f>
        <v>Anualidad</v>
      </c>
      <c r="C33" s="27">
        <f>IF($U$5=20,C31+1,0)</f>
        <v>14</v>
      </c>
      <c r="D33" s="18"/>
      <c r="E33" s="35">
        <f>IF($O$6&gt;V33,0,Y33)</f>
        <v>46783</v>
      </c>
      <c r="F33" s="47"/>
      <c r="G33" s="37">
        <f>IF(E33=0,"  ",+E33+1)</f>
        <v>46784</v>
      </c>
      <c r="H33" s="38" t="str">
        <f>IF(E33=0,"  ","  - ")</f>
        <v xml:space="preserve">  - </v>
      </c>
      <c r="I33" s="39">
        <f>IF(E33=0,"Pago en EPO ",EOMONTH(E33,3))</f>
        <v>46873</v>
      </c>
      <c r="J33" s="40" t="s">
        <v>6</v>
      </c>
      <c r="K33" s="41">
        <f>IF(E33=0," ",EOMONTH(E33,6))</f>
        <v>46965</v>
      </c>
      <c r="L33" s="42" t="s">
        <v>6</v>
      </c>
      <c r="M33" s="43">
        <f>IF(E33=0," ",EOMONTH(E33,9))</f>
        <v>47057</v>
      </c>
      <c r="N33" s="44" t="s">
        <v>6</v>
      </c>
      <c r="O33" s="39">
        <f>IF(E33=0," ",E35)</f>
        <v>47149</v>
      </c>
      <c r="P33" s="1" t="s">
        <v>6</v>
      </c>
      <c r="R33" s="34"/>
      <c r="U33" s="1">
        <f>+U31+1</f>
        <v>14</v>
      </c>
      <c r="V33" s="7">
        <f t="shared" si="0"/>
        <v>46753</v>
      </c>
      <c r="Y33" s="7">
        <f>EOMONTH(V33,0)</f>
        <v>46783</v>
      </c>
    </row>
    <row r="34" spans="1:56" ht="11.25" customHeight="1" thickBot="1" x14ac:dyDescent="0.3">
      <c r="A34" s="17"/>
      <c r="B34" s="19"/>
      <c r="C34" s="25"/>
      <c r="D34" s="18"/>
      <c r="E34" s="46"/>
      <c r="F34" s="46"/>
      <c r="G34" s="46"/>
      <c r="H34" s="46"/>
      <c r="I34" s="46"/>
      <c r="J34" s="46"/>
      <c r="K34" s="46"/>
      <c r="L34" s="46"/>
      <c r="M34" s="46"/>
      <c r="N34" s="46"/>
      <c r="O34" s="46"/>
      <c r="P34" s="1" t="s">
        <v>6</v>
      </c>
      <c r="V34" s="7"/>
    </row>
    <row r="35" spans="1:56" ht="20.25" customHeight="1" thickBot="1" x14ac:dyDescent="0.3">
      <c r="A35" s="17"/>
      <c r="B35" s="23" t="str">
        <f>IF($U$5=20,"Anualidad",0)</f>
        <v>Anualidad</v>
      </c>
      <c r="C35" s="27">
        <f>IF($U$5=20,C33+1,0)</f>
        <v>15</v>
      </c>
      <c r="D35" s="18"/>
      <c r="E35" s="35">
        <f>IF($O$6&gt;V35,0,Y35)</f>
        <v>47149</v>
      </c>
      <c r="F35" s="47"/>
      <c r="G35" s="37">
        <f>IF(E35=0,"  ",+E35+1)</f>
        <v>47150</v>
      </c>
      <c r="H35" s="38" t="str">
        <f>IF(E35=0,"  ","  - ")</f>
        <v xml:space="preserve">  - </v>
      </c>
      <c r="I35" s="39">
        <f>IF(E35=0,"Pago en EPO ",EOMONTH(E35,3))</f>
        <v>47238</v>
      </c>
      <c r="J35" s="40" t="s">
        <v>6</v>
      </c>
      <c r="K35" s="41">
        <f>IF(E35=0," ",EOMONTH(E35,6))</f>
        <v>47330</v>
      </c>
      <c r="L35" s="42" t="s">
        <v>6</v>
      </c>
      <c r="M35" s="43">
        <f>IF(E35=0," ",EOMONTH(E35,9))</f>
        <v>47422</v>
      </c>
      <c r="N35" s="44" t="s">
        <v>6</v>
      </c>
      <c r="O35" s="39">
        <f>IF(E35=0," ",E37)</f>
        <v>47514</v>
      </c>
      <c r="P35" s="1" t="s">
        <v>6</v>
      </c>
      <c r="U35" s="1">
        <f>+U33+1</f>
        <v>15</v>
      </c>
      <c r="V35" s="7">
        <f t="shared" si="0"/>
        <v>47119</v>
      </c>
      <c r="Y35" s="7">
        <f>EOMONTH(V35,0)</f>
        <v>47149</v>
      </c>
    </row>
    <row r="36" spans="1:56" ht="11.25" customHeight="1" thickBot="1" x14ac:dyDescent="0.3">
      <c r="A36" s="17"/>
      <c r="B36" s="19"/>
      <c r="C36" s="25"/>
      <c r="D36" s="18"/>
      <c r="E36" s="46"/>
      <c r="F36" s="46"/>
      <c r="G36" s="50"/>
      <c r="H36" s="50"/>
      <c r="I36" s="51"/>
      <c r="J36" s="47"/>
      <c r="K36" s="50"/>
      <c r="L36" s="50"/>
      <c r="M36" s="50"/>
      <c r="N36" s="50"/>
      <c r="O36" s="50"/>
      <c r="P36" s="1" t="s">
        <v>6</v>
      </c>
      <c r="V36" s="7"/>
    </row>
    <row r="37" spans="1:56" ht="20.25" customHeight="1" thickBot="1" x14ac:dyDescent="0.3">
      <c r="A37" s="17"/>
      <c r="B37" s="23" t="str">
        <f>IF($U$5=20,"Anualidad",0)</f>
        <v>Anualidad</v>
      </c>
      <c r="C37" s="27">
        <f>IF($U$5=20,C35+1,0)</f>
        <v>16</v>
      </c>
      <c r="D37" s="18"/>
      <c r="E37" s="35">
        <f>IF($O$6&gt;V37,0,Y37)</f>
        <v>47514</v>
      </c>
      <c r="F37" s="47"/>
      <c r="G37" s="37">
        <f>IF(E37=0,"  ",+E37+1)</f>
        <v>47515</v>
      </c>
      <c r="H37" s="38" t="str">
        <f>IF(E37=0,"  ","  - ")</f>
        <v xml:space="preserve">  - </v>
      </c>
      <c r="I37" s="39">
        <f>IF(E37=0,"Pago en EPO ",EOMONTH(E37,3))</f>
        <v>47603</v>
      </c>
      <c r="J37" s="40" t="s">
        <v>6</v>
      </c>
      <c r="K37" s="41">
        <f>IF(E37=0," ",EOMONTH(E37,6))</f>
        <v>47695</v>
      </c>
      <c r="L37" s="42" t="s">
        <v>6</v>
      </c>
      <c r="M37" s="43">
        <f>IF(E37=0," ",EOMONTH(E37,9))</f>
        <v>47787</v>
      </c>
      <c r="N37" s="44" t="s">
        <v>6</v>
      </c>
      <c r="O37" s="39">
        <f>IF(E37=0," ",E39)</f>
        <v>47879</v>
      </c>
      <c r="P37" s="1" t="s">
        <v>6</v>
      </c>
      <c r="U37" s="1">
        <f>+U35+1</f>
        <v>16</v>
      </c>
      <c r="V37" s="7">
        <f t="shared" si="0"/>
        <v>47484</v>
      </c>
      <c r="Y37" s="7">
        <f>EOMONTH(V37,0)</f>
        <v>47514</v>
      </c>
    </row>
    <row r="38" spans="1:56" ht="11.25" customHeight="1" thickBot="1" x14ac:dyDescent="0.3">
      <c r="A38" s="17"/>
      <c r="B38" s="19"/>
      <c r="C38" s="25"/>
      <c r="D38" s="18"/>
      <c r="E38" s="46"/>
      <c r="F38" s="46"/>
      <c r="G38" s="52"/>
      <c r="H38" s="52"/>
      <c r="I38" s="52"/>
      <c r="J38" s="46"/>
      <c r="K38" s="52"/>
      <c r="L38" s="52"/>
      <c r="M38" s="52"/>
      <c r="N38" s="52"/>
      <c r="O38" s="52"/>
      <c r="P38" s="1" t="s">
        <v>6</v>
      </c>
      <c r="V38" s="7"/>
    </row>
    <row r="39" spans="1:56" ht="20.25" customHeight="1" thickBot="1" x14ac:dyDescent="0.3">
      <c r="A39" s="17"/>
      <c r="B39" s="23" t="str">
        <f>IF($U$5=20,"Anualidad",0)</f>
        <v>Anualidad</v>
      </c>
      <c r="C39" s="27">
        <f>IF($U$5=20,C37+1,0)</f>
        <v>17</v>
      </c>
      <c r="D39" s="18"/>
      <c r="E39" s="35">
        <f>IF($O$6&gt;V39,0,Y39)</f>
        <v>47879</v>
      </c>
      <c r="F39" s="47"/>
      <c r="G39" s="37">
        <f>IF(E39=0,"  ",+E39+1)</f>
        <v>47880</v>
      </c>
      <c r="H39" s="38" t="str">
        <f>IF(E39=0,"  ","  - ")</f>
        <v xml:space="preserve">  - </v>
      </c>
      <c r="I39" s="39">
        <f>IF(E39=0,"Pago en EPO ",EOMONTH(E39,3))</f>
        <v>47968</v>
      </c>
      <c r="J39" s="40" t="s">
        <v>6</v>
      </c>
      <c r="K39" s="41">
        <f>IF(E39=0," ",EOMONTH(E39,6))</f>
        <v>48060</v>
      </c>
      <c r="L39" s="42" t="s">
        <v>6</v>
      </c>
      <c r="M39" s="43">
        <f>IF(E39=0," ",EOMONTH(E39,9))</f>
        <v>48152</v>
      </c>
      <c r="N39" s="44" t="s">
        <v>6</v>
      </c>
      <c r="O39" s="39">
        <f>IF(E39=0," ",E41)</f>
        <v>48244</v>
      </c>
      <c r="P39" s="1" t="s">
        <v>6</v>
      </c>
      <c r="U39" s="1">
        <f>+U37+1</f>
        <v>17</v>
      </c>
      <c r="V39" s="7">
        <f t="shared" si="0"/>
        <v>47849</v>
      </c>
      <c r="Y39" s="7">
        <f>EOMONTH(V39,0)</f>
        <v>47879</v>
      </c>
    </row>
    <row r="40" spans="1:56" ht="11.25" customHeight="1" thickBot="1" x14ac:dyDescent="0.3">
      <c r="A40" s="17"/>
      <c r="B40" s="19"/>
      <c r="C40" s="25"/>
      <c r="D40" s="18"/>
      <c r="E40" s="46"/>
      <c r="F40" s="46"/>
      <c r="G40" s="46"/>
      <c r="H40" s="46"/>
      <c r="I40" s="46"/>
      <c r="J40" s="46"/>
      <c r="K40" s="46"/>
      <c r="L40" s="46"/>
      <c r="M40" s="46"/>
      <c r="N40" s="46"/>
      <c r="O40" s="46"/>
      <c r="P40" s="1" t="s">
        <v>6</v>
      </c>
      <c r="V40" s="7"/>
    </row>
    <row r="41" spans="1:56" ht="20.25" customHeight="1" thickBot="1" x14ac:dyDescent="0.3">
      <c r="A41" s="17"/>
      <c r="B41" s="23" t="str">
        <f>IF($U$5=20,"Anualidad",0)</f>
        <v>Anualidad</v>
      </c>
      <c r="C41" s="27">
        <f>IF($U$5=20,C39+1,0)</f>
        <v>18</v>
      </c>
      <c r="D41" s="18"/>
      <c r="E41" s="35">
        <f>IF($O$6&gt;V41,0,Y41)</f>
        <v>48244</v>
      </c>
      <c r="F41" s="47"/>
      <c r="G41" s="37">
        <f>IF(E41=0,"  ",+E41+1)</f>
        <v>48245</v>
      </c>
      <c r="H41" s="38" t="str">
        <f>IF(E41=0,"  ","  - ")</f>
        <v xml:space="preserve">  - </v>
      </c>
      <c r="I41" s="39">
        <f>IF(E41=0,"Pago en EPO ",EOMONTH(E41,3))</f>
        <v>48334</v>
      </c>
      <c r="J41" s="40" t="s">
        <v>6</v>
      </c>
      <c r="K41" s="41">
        <f>IF(E41=0," ",EOMONTH(E41,6))</f>
        <v>48426</v>
      </c>
      <c r="L41" s="42" t="s">
        <v>6</v>
      </c>
      <c r="M41" s="43">
        <f>IF(E41=0," ",EOMONTH(E41,9))</f>
        <v>48518</v>
      </c>
      <c r="N41" s="44" t="s">
        <v>6</v>
      </c>
      <c r="O41" s="39">
        <f>IF(E41=0," ",E43)</f>
        <v>48610</v>
      </c>
      <c r="P41" s="1" t="s">
        <v>6</v>
      </c>
      <c r="U41" s="1">
        <f>+U39+1</f>
        <v>18</v>
      </c>
      <c r="V41" s="7">
        <f t="shared" si="0"/>
        <v>48214</v>
      </c>
      <c r="Y41" s="7">
        <f>EOMONTH(V41,0)</f>
        <v>48244</v>
      </c>
    </row>
    <row r="42" spans="1:56" ht="11.25" customHeight="1" thickBot="1" x14ac:dyDescent="0.3">
      <c r="A42" s="17"/>
      <c r="B42" s="19"/>
      <c r="C42" s="25"/>
      <c r="D42" s="18"/>
      <c r="E42" s="46"/>
      <c r="F42" s="46"/>
      <c r="G42" s="46"/>
      <c r="H42" s="46"/>
      <c r="I42" s="46"/>
      <c r="J42" s="46"/>
      <c r="K42" s="46"/>
      <c r="L42" s="46"/>
      <c r="M42" s="46"/>
      <c r="N42" s="46"/>
      <c r="O42" s="46"/>
      <c r="P42" s="1" t="s">
        <v>6</v>
      </c>
      <c r="V42" s="7"/>
    </row>
    <row r="43" spans="1:56" ht="20.25" customHeight="1" thickBot="1" x14ac:dyDescent="0.3">
      <c r="A43" s="17"/>
      <c r="B43" s="23" t="str">
        <f>IF($U$5=20,"Anualidad",0)</f>
        <v>Anualidad</v>
      </c>
      <c r="C43" s="27">
        <f>IF($U$5=20,C41+1,0)</f>
        <v>19</v>
      </c>
      <c r="D43" s="18"/>
      <c r="E43" s="35">
        <f>IF($O$6&gt;V43,0,Y43)</f>
        <v>48610</v>
      </c>
      <c r="F43" s="47"/>
      <c r="G43" s="37">
        <f>IF(E43=0,"  ",+E43+1)</f>
        <v>48611</v>
      </c>
      <c r="H43" s="38" t="str">
        <f>IF(E43=0,"  ","  - ")</f>
        <v xml:space="preserve">  - </v>
      </c>
      <c r="I43" s="39">
        <f>IF(E43=0,"Pago en EPO ",EOMONTH(E43,3))</f>
        <v>48699</v>
      </c>
      <c r="J43" s="40" t="s">
        <v>6</v>
      </c>
      <c r="K43" s="41">
        <f>IF(E43=0," ",EOMONTH(E43,6))</f>
        <v>48791</v>
      </c>
      <c r="L43" s="42" t="s">
        <v>6</v>
      </c>
      <c r="M43" s="43">
        <f>IF(E43=0," ",EOMONTH(E43,9))</f>
        <v>48883</v>
      </c>
      <c r="N43" s="44" t="s">
        <v>6</v>
      </c>
      <c r="O43" s="39">
        <f>IF(E43=0," ",E45)</f>
        <v>48975</v>
      </c>
      <c r="P43" s="1" t="s">
        <v>6</v>
      </c>
      <c r="U43" s="1">
        <f>+U41+1</f>
        <v>19</v>
      </c>
      <c r="V43" s="7">
        <f t="shared" si="0"/>
        <v>48580</v>
      </c>
      <c r="Y43" s="7">
        <f>EOMONTH(V43,0)</f>
        <v>48610</v>
      </c>
    </row>
    <row r="44" spans="1:56" ht="16.5" customHeight="1" thickBot="1" x14ac:dyDescent="0.3">
      <c r="A44" s="17"/>
      <c r="B44" s="19"/>
      <c r="C44" s="25"/>
      <c r="D44" s="18"/>
      <c r="E44" s="46"/>
      <c r="F44" s="46"/>
      <c r="G44" s="46"/>
      <c r="H44" s="46"/>
      <c r="I44" s="46"/>
      <c r="J44" s="46"/>
      <c r="K44" s="46"/>
      <c r="L44" s="46"/>
      <c r="M44" s="46"/>
      <c r="N44" s="46"/>
      <c r="O44" s="46"/>
      <c r="P44" s="1" t="s">
        <v>6</v>
      </c>
      <c r="V44" s="7"/>
    </row>
    <row r="45" spans="1:56" ht="18.75" thickBot="1" x14ac:dyDescent="0.3">
      <c r="A45" s="17"/>
      <c r="B45" s="23" t="str">
        <f>IF($U$5=20,"Anualidad",0)</f>
        <v>Anualidad</v>
      </c>
      <c r="C45" s="27">
        <f>IF($U$5=20,C43+1,0)</f>
        <v>20</v>
      </c>
      <c r="D45" s="18"/>
      <c r="E45" s="35">
        <f>IF($O$6&gt;V45,0,Y45)</f>
        <v>48975</v>
      </c>
      <c r="F45" s="47"/>
      <c r="G45" s="37">
        <f>IF(E45=0,"  ",+E45+1)</f>
        <v>48976</v>
      </c>
      <c r="H45" s="38" t="str">
        <f>IF(E45=0,"  ","  - ")</f>
        <v xml:space="preserve">  - </v>
      </c>
      <c r="I45" s="39">
        <f>IF(E45=0,"Pago en EPO ",EOMONTH(E45,3))</f>
        <v>49064</v>
      </c>
      <c r="J45" s="40" t="s">
        <v>6</v>
      </c>
      <c r="K45" s="41">
        <f>IF(E45=0," ",EOMONTH(E45,6))</f>
        <v>49156</v>
      </c>
      <c r="L45" s="42" t="s">
        <v>6</v>
      </c>
      <c r="M45" s="43">
        <f>IF(E45=0," ",EOMONTH(E45,9))</f>
        <v>49248</v>
      </c>
      <c r="N45" s="44" t="s">
        <v>6</v>
      </c>
      <c r="O45" s="39" t="str">
        <f>IF(E45=0," "," - ")</f>
        <v xml:space="preserve"> - </v>
      </c>
      <c r="P45" s="1" t="s">
        <v>6</v>
      </c>
      <c r="U45" s="1">
        <f>+U43+1</f>
        <v>20</v>
      </c>
      <c r="V45" s="7">
        <f t="shared" si="0"/>
        <v>48945</v>
      </c>
      <c r="Y45" s="7">
        <f>EOMONTH(V45,0)</f>
        <v>48975</v>
      </c>
    </row>
    <row r="46" spans="1:56" ht="21.75" customHeight="1" x14ac:dyDescent="0.25"/>
    <row r="47" spans="1:56" x14ac:dyDescent="0.25">
      <c r="A47" s="28"/>
      <c r="B47" s="30"/>
      <c r="C47" s="30"/>
      <c r="D47" s="30"/>
      <c r="E47" s="30"/>
      <c r="F47" s="30"/>
      <c r="G47" s="30"/>
      <c r="H47" s="30"/>
      <c r="I47" s="30"/>
      <c r="J47" s="30"/>
      <c r="K47" s="30"/>
      <c r="L47" s="30"/>
      <c r="M47" s="30"/>
      <c r="N47" s="30"/>
      <c r="O47" s="30"/>
      <c r="P47" s="30"/>
      <c r="Q47" s="30"/>
      <c r="R47" s="30"/>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row>
    <row r="48" spans="1:56" ht="17.25" customHeight="1" x14ac:dyDescent="0.25">
      <c r="A48" s="28"/>
      <c r="B48" s="86" t="s">
        <v>23</v>
      </c>
      <c r="C48" s="30"/>
      <c r="D48" s="30"/>
      <c r="E48" s="32" t="s">
        <v>12</v>
      </c>
      <c r="F48" s="32"/>
      <c r="G48" s="32" t="s">
        <v>13</v>
      </c>
      <c r="H48" s="32"/>
      <c r="I48" s="33">
        <f ca="1">+V4</f>
        <v>45302</v>
      </c>
      <c r="J48" s="32"/>
      <c r="K48" s="32"/>
      <c r="L48" s="32"/>
      <c r="M48" s="32"/>
      <c r="N48" s="32"/>
      <c r="O48" s="32"/>
      <c r="P48" s="30"/>
      <c r="Q48" s="30"/>
      <c r="R48" s="30"/>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row>
    <row r="49" spans="1:56" x14ac:dyDescent="0.25">
      <c r="A49" s="28"/>
      <c r="B49" s="32"/>
      <c r="C49" s="30"/>
      <c r="D49" s="30"/>
      <c r="E49" s="32"/>
      <c r="F49" s="32"/>
      <c r="G49" s="32" t="s">
        <v>16</v>
      </c>
      <c r="H49" s="32"/>
      <c r="I49" s="32"/>
      <c r="J49" s="32"/>
      <c r="K49" s="32"/>
      <c r="L49" s="32"/>
      <c r="M49" s="32"/>
      <c r="N49" s="32"/>
      <c r="O49" s="32"/>
      <c r="P49" s="30"/>
      <c r="Q49" s="30"/>
      <c r="R49" s="30"/>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row>
    <row r="50" spans="1:56" x14ac:dyDescent="0.25">
      <c r="A50" s="28"/>
      <c r="B50" s="32"/>
      <c r="C50" s="30"/>
      <c r="D50" s="30"/>
      <c r="E50" s="32"/>
      <c r="F50" s="32"/>
      <c r="G50" s="32" t="str">
        <f ca="1">IF(U5=20,IF(M45&lt;V4," - Actualmente no procede el pago de ninguna anualidad",""),IF(M25&lt;V4," - Actualmente no procede el pago de ninguna anualidad",""))</f>
        <v/>
      </c>
      <c r="H50" s="32"/>
      <c r="I50" s="32"/>
      <c r="J50" s="32"/>
      <c r="K50" s="32"/>
      <c r="L50" s="32"/>
      <c r="M50" s="32"/>
      <c r="N50" s="32"/>
      <c r="O50" s="32"/>
      <c r="P50" s="30"/>
      <c r="Q50" s="30"/>
      <c r="R50" s="30"/>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row>
    <row r="51" spans="1:56" x14ac:dyDescent="0.25">
      <c r="A51" s="28"/>
      <c r="B51" s="31" t="s">
        <v>17</v>
      </c>
      <c r="C51" s="30"/>
      <c r="D51" s="30"/>
      <c r="E51" s="30"/>
      <c r="F51" s="30"/>
      <c r="G51" s="30"/>
      <c r="H51" s="30"/>
      <c r="I51" s="30"/>
      <c r="J51" s="30"/>
      <c r="K51" s="30"/>
      <c r="L51" s="30"/>
      <c r="M51" s="30"/>
      <c r="N51" s="30"/>
      <c r="O51" s="30"/>
      <c r="P51" s="30"/>
      <c r="Q51" s="30"/>
      <c r="R51" s="30"/>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row>
    <row r="52" spans="1:56" x14ac:dyDescent="0.25">
      <c r="A52" s="28"/>
      <c r="B52" s="32"/>
      <c r="C52" s="30"/>
      <c r="D52" s="30"/>
      <c r="E52" s="30"/>
      <c r="F52" s="30"/>
      <c r="G52" s="30"/>
      <c r="H52" s="30"/>
      <c r="I52" s="30"/>
      <c r="J52" s="30"/>
      <c r="K52" s="30"/>
      <c r="L52" s="30"/>
      <c r="M52" s="30"/>
      <c r="N52" s="30"/>
      <c r="O52" s="30"/>
      <c r="P52" s="30"/>
      <c r="Q52" s="30"/>
      <c r="R52" s="30"/>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row>
    <row r="53" spans="1:56" x14ac:dyDescent="0.25">
      <c r="A53" s="28"/>
      <c r="B53" s="30"/>
      <c r="C53" s="30"/>
      <c r="D53" s="30"/>
      <c r="E53" s="30"/>
      <c r="F53" s="30"/>
      <c r="G53" s="30"/>
      <c r="H53" s="30"/>
      <c r="I53" s="30"/>
      <c r="J53" s="30"/>
      <c r="K53" s="30"/>
      <c r="L53" s="30"/>
      <c r="M53" s="30"/>
      <c r="N53" s="30"/>
      <c r="O53" s="30"/>
      <c r="P53" s="30"/>
      <c r="Q53" s="30"/>
      <c r="R53" s="30"/>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row>
    <row r="54" spans="1:56" x14ac:dyDescent="0.25">
      <c r="A54" s="28"/>
      <c r="B54" s="30"/>
      <c r="C54" s="30"/>
      <c r="D54" s="30"/>
      <c r="E54" s="30"/>
      <c r="F54" s="30"/>
      <c r="G54" s="30"/>
      <c r="H54" s="30"/>
      <c r="I54" s="30"/>
      <c r="J54" s="30"/>
      <c r="K54" s="30"/>
      <c r="L54" s="30"/>
      <c r="M54" s="30"/>
      <c r="N54" s="30"/>
      <c r="O54" s="30"/>
      <c r="P54" s="30"/>
      <c r="Q54" s="30"/>
      <c r="R54" s="30"/>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row>
    <row r="55" spans="1:56" x14ac:dyDescent="0.25">
      <c r="A55" s="28"/>
      <c r="B55" s="30"/>
      <c r="C55" s="30"/>
      <c r="D55" s="30"/>
      <c r="E55" s="30"/>
      <c r="F55" s="30"/>
      <c r="G55" s="30"/>
      <c r="H55" s="30"/>
      <c r="I55" s="30"/>
      <c r="J55" s="30"/>
      <c r="K55" s="30"/>
      <c r="L55" s="30"/>
      <c r="M55" s="30"/>
      <c r="N55" s="30"/>
      <c r="O55" s="30"/>
      <c r="P55" s="30"/>
      <c r="Q55" s="30"/>
      <c r="R55" s="30"/>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row>
    <row r="56" spans="1:56" x14ac:dyDescent="0.25">
      <c r="A56" s="28"/>
      <c r="B56" s="30"/>
      <c r="C56" s="30"/>
      <c r="D56" s="30"/>
      <c r="E56" s="30"/>
      <c r="F56" s="30"/>
      <c r="G56" s="30"/>
      <c r="H56" s="30"/>
      <c r="I56" s="30"/>
      <c r="J56" s="30"/>
      <c r="K56" s="30"/>
      <c r="L56" s="30"/>
      <c r="M56" s="30"/>
      <c r="N56" s="30"/>
      <c r="O56" s="30"/>
      <c r="P56" s="30"/>
      <c r="Q56" s="30"/>
      <c r="R56" s="30"/>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row>
    <row r="57" spans="1:56" x14ac:dyDescent="0.25">
      <c r="A57" s="28"/>
      <c r="B57" s="30"/>
      <c r="C57" s="30"/>
      <c r="D57" s="30"/>
      <c r="E57" s="30"/>
      <c r="F57" s="30"/>
      <c r="G57" s="30"/>
      <c r="H57" s="30"/>
      <c r="I57" s="30"/>
      <c r="J57" s="30"/>
      <c r="K57" s="30"/>
      <c r="L57" s="30"/>
      <c r="M57" s="30"/>
      <c r="N57" s="30"/>
      <c r="O57" s="30"/>
      <c r="P57" s="30"/>
      <c r="Q57" s="30"/>
      <c r="R57" s="30"/>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row>
    <row r="58" spans="1:56" x14ac:dyDescent="0.25">
      <c r="A58" s="28"/>
      <c r="B58" s="30"/>
      <c r="C58" s="30"/>
      <c r="D58" s="30"/>
      <c r="E58" s="30"/>
      <c r="F58" s="30"/>
      <c r="G58" s="30"/>
      <c r="H58" s="30"/>
      <c r="I58" s="30"/>
      <c r="J58" s="30"/>
      <c r="K58" s="30"/>
      <c r="L58" s="30"/>
      <c r="M58" s="30"/>
      <c r="N58" s="30"/>
      <c r="O58" s="30"/>
      <c r="P58" s="30"/>
      <c r="Q58" s="30"/>
      <c r="R58" s="30"/>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row>
    <row r="59" spans="1:56"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row>
    <row r="60" spans="1:56"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row>
    <row r="61" spans="1:56"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row>
    <row r="62" spans="1:56"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row>
    <row r="63" spans="1:56"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row>
    <row r="64" spans="1:56"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row>
    <row r="65" spans="1:56"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row>
    <row r="66" spans="1:56"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row>
    <row r="67" spans="1:56"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row>
    <row r="68" spans="1:56"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row>
    <row r="69" spans="1:56"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row>
    <row r="70" spans="1:56"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row>
    <row r="71" spans="1:56"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row>
    <row r="72" spans="1:56"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row>
    <row r="73" spans="1:56"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row>
    <row r="74" spans="1:56"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row>
    <row r="75" spans="1:56"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row>
    <row r="76" spans="1:56"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row>
    <row r="77" spans="1:56"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row>
    <row r="78" spans="1:56"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row>
    <row r="79" spans="1:56"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row>
    <row r="80" spans="1:56"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row>
    <row r="81" spans="1:56"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row>
    <row r="82" spans="1:56"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row>
    <row r="83" spans="1:56"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row>
    <row r="84" spans="1:56"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row>
    <row r="85" spans="1:56"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row>
    <row r="86" spans="1:56"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row>
    <row r="87" spans="1:56"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row>
    <row r="88" spans="1:56"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row>
  </sheetData>
  <sheetProtection algorithmName="SHA-512" hashValue="+derZpAEUJu4LCvPIDp/hsZCLnwIwGFSDxnz9ohYOIoDJTQ6G75QIFygnz7YLbg2bD09JSDk+lRtLFrlyT9iBg==" saltValue="IcXStUxNusb3bUi25ag4Fw==" spinCount="100000" sheet="1" objects="1" scenarios="1" selectLockedCells="1"/>
  <mergeCells count="2">
    <mergeCell ref="B6:D6"/>
    <mergeCell ref="K6:M6"/>
  </mergeCells>
  <conditionalFormatting sqref="E29:F29 E30:O30 E11:O28 E32:O32 E31:F31 E34:O34 E33:F33 E36:O36 E35:F35 E38:O38 E37:F37 E40:O40 E39:F39 E42:O42 E41:F41 E44:O44 E43:F43 E45:F45">
    <cfRule type="cellIs" dxfId="433" priority="473" operator="between">
      <formula>1</formula>
      <formula>$W$4</formula>
    </cfRule>
  </conditionalFormatting>
  <conditionalFormatting sqref="C27">
    <cfRule type="cellIs" dxfId="432" priority="461" operator="equal">
      <formula>0</formula>
    </cfRule>
  </conditionalFormatting>
  <conditionalFormatting sqref="C45 C43 C41 C39 C37 C35 C33 C31 C29">
    <cfRule type="cellIs" dxfId="431" priority="459" operator="equal">
      <formula>0</formula>
    </cfRule>
  </conditionalFormatting>
  <conditionalFormatting sqref="B27 B29 B31 B33 B35 B37 B39 B41 B43 B45 E27 E29 E31 E33 E35 E37 E39 E41 E43 E45">
    <cfRule type="cellIs" dxfId="430" priority="458" operator="equal">
      <formula>0</formula>
    </cfRule>
  </conditionalFormatting>
  <conditionalFormatting sqref="G27:O27">
    <cfRule type="cellIs" dxfId="429" priority="454" operator="between">
      <formula>0</formula>
      <formula>400</formula>
    </cfRule>
  </conditionalFormatting>
  <conditionalFormatting sqref="H11 H13 H15 H17 H19 H21 H23 H25">
    <cfRule type="cellIs" dxfId="428" priority="453" operator="between">
      <formula>0</formula>
      <formula>400</formula>
    </cfRule>
  </conditionalFormatting>
  <conditionalFormatting sqref="J11 J13 J15 J17 J19 J21 J23 J25">
    <cfRule type="cellIs" dxfId="427" priority="452" operator="between">
      <formula>0</formula>
      <formula>400</formula>
    </cfRule>
  </conditionalFormatting>
  <conditionalFormatting sqref="L11 M26 L13 L15 L17 L19 L21 L23 L25">
    <cfRule type="cellIs" dxfId="426" priority="451" operator="between">
      <formula>0</formula>
      <formula>400</formula>
    </cfRule>
  </conditionalFormatting>
  <conditionalFormatting sqref="E11:P11 E12:O25">
    <cfRule type="cellIs" dxfId="425" priority="450" operator="between">
      <formula>0</formula>
      <formula>400</formula>
    </cfRule>
  </conditionalFormatting>
  <conditionalFormatting sqref="G11:O11">
    <cfRule type="cellIs" dxfId="424" priority="447" operator="between">
      <formula>0</formula>
      <formula>400</formula>
    </cfRule>
  </conditionalFormatting>
  <conditionalFormatting sqref="P12:P33">
    <cfRule type="cellIs" dxfId="423" priority="446" operator="between">
      <formula>0</formula>
      <formula>400</formula>
    </cfRule>
  </conditionalFormatting>
  <conditionalFormatting sqref="P34:P45">
    <cfRule type="cellIs" dxfId="422" priority="445" operator="between">
      <formula>0</formula>
      <formula>400</formula>
    </cfRule>
  </conditionalFormatting>
  <conditionalFormatting sqref="G13:O13">
    <cfRule type="cellIs" dxfId="421" priority="444" operator="between">
      <formula>0</formula>
      <formula>400</formula>
    </cfRule>
  </conditionalFormatting>
  <conditionalFormatting sqref="G15:O15">
    <cfRule type="cellIs" dxfId="420" priority="443" operator="between">
      <formula>0</formula>
      <formula>400</formula>
    </cfRule>
  </conditionalFormatting>
  <conditionalFormatting sqref="G17:O17">
    <cfRule type="cellIs" dxfId="419" priority="442" operator="between">
      <formula>0</formula>
      <formula>400</formula>
    </cfRule>
  </conditionalFormatting>
  <conditionalFormatting sqref="G19:O19">
    <cfRule type="cellIs" dxfId="418" priority="441" operator="between">
      <formula>0</formula>
      <formula>400</formula>
    </cfRule>
  </conditionalFormatting>
  <conditionalFormatting sqref="G21:O21">
    <cfRule type="cellIs" dxfId="417" priority="440" operator="between">
      <formula>0</formula>
      <formula>400</formula>
    </cfRule>
  </conditionalFormatting>
  <conditionalFormatting sqref="G23:O23">
    <cfRule type="cellIs" dxfId="416" priority="439" operator="between">
      <formula>0</formula>
      <formula>400</formula>
    </cfRule>
  </conditionalFormatting>
  <conditionalFormatting sqref="G25:O25">
    <cfRule type="cellIs" dxfId="415" priority="438" operator="between">
      <formula>0</formula>
      <formula>400</formula>
    </cfRule>
  </conditionalFormatting>
  <conditionalFormatting sqref="H27">
    <cfRule type="cellIs" dxfId="414" priority="437" operator="between">
      <formula>0</formula>
      <formula>400</formula>
    </cfRule>
  </conditionalFormatting>
  <conditionalFormatting sqref="J27">
    <cfRule type="cellIs" dxfId="413" priority="436" operator="between">
      <formula>0</formula>
      <formula>400</formula>
    </cfRule>
  </conditionalFormatting>
  <conditionalFormatting sqref="L27">
    <cfRule type="cellIs" dxfId="412" priority="435" operator="between">
      <formula>0</formula>
      <formula>400</formula>
    </cfRule>
  </conditionalFormatting>
  <conditionalFormatting sqref="G27:O27">
    <cfRule type="cellIs" dxfId="411" priority="434" operator="between">
      <formula>0</formula>
      <formula>400</formula>
    </cfRule>
  </conditionalFormatting>
  <conditionalFormatting sqref="G27:O27">
    <cfRule type="cellIs" dxfId="410" priority="433" operator="between">
      <formula>0</formula>
      <formula>400</formula>
    </cfRule>
  </conditionalFormatting>
  <conditionalFormatting sqref="G25:O25">
    <cfRule type="cellIs" dxfId="409" priority="351" operator="between">
      <formula>0</formula>
      <formula>400</formula>
    </cfRule>
  </conditionalFormatting>
  <conditionalFormatting sqref="I25">
    <cfRule type="cellIs" dxfId="408" priority="350" operator="between">
      <formula>0</formula>
      <formula>400</formula>
    </cfRule>
  </conditionalFormatting>
  <conditionalFormatting sqref="H27">
    <cfRule type="cellIs" dxfId="407" priority="349" operator="between">
      <formula>0</formula>
      <formula>400</formula>
    </cfRule>
  </conditionalFormatting>
  <conditionalFormatting sqref="J27">
    <cfRule type="cellIs" dxfId="406" priority="348" operator="between">
      <formula>0</formula>
      <formula>400</formula>
    </cfRule>
  </conditionalFormatting>
  <conditionalFormatting sqref="L27">
    <cfRule type="cellIs" dxfId="405" priority="347" operator="between">
      <formula>0</formula>
      <formula>400</formula>
    </cfRule>
  </conditionalFormatting>
  <conditionalFormatting sqref="G17:O17">
    <cfRule type="cellIs" dxfId="404" priority="383" operator="between">
      <formula>0</formula>
      <formula>400</formula>
    </cfRule>
  </conditionalFormatting>
  <conditionalFormatting sqref="I17">
    <cfRule type="cellIs" dxfId="403" priority="382" operator="between">
      <formula>0</formula>
      <formula>400</formula>
    </cfRule>
  </conditionalFormatting>
  <conditionalFormatting sqref="G19:O19">
    <cfRule type="cellIs" dxfId="402" priority="381" operator="between">
      <formula>0</formula>
      <formula>400</formula>
    </cfRule>
  </conditionalFormatting>
  <conditionalFormatting sqref="G19:O19">
    <cfRule type="cellIs" dxfId="401" priority="380" operator="between">
      <formula>0</formula>
      <formula>400</formula>
    </cfRule>
  </conditionalFormatting>
  <conditionalFormatting sqref="G19:O19">
    <cfRule type="cellIs" dxfId="400" priority="379" operator="between">
      <formula>0</formula>
      <formula>400</formula>
    </cfRule>
  </conditionalFormatting>
  <conditionalFormatting sqref="I11:I28 I30 I32 I34 I36 I38 I40 I42 I44">
    <cfRule type="containsText" dxfId="399" priority="415" operator="containsText" text="PAGO EN EPO">
      <formula>NOT(ISERROR(SEARCH("PAGO EN EPO",I11)))</formula>
    </cfRule>
  </conditionalFormatting>
  <conditionalFormatting sqref="I19 I21 I23 I25 I27">
    <cfRule type="cellIs" dxfId="398" priority="414" operator="between">
      <formula>0</formula>
      <formula>400</formula>
    </cfRule>
  </conditionalFormatting>
  <conditionalFormatting sqref="I27">
    <cfRule type="cellIs" dxfId="397" priority="413" operator="between">
      <formula>0</formula>
      <formula>400</formula>
    </cfRule>
  </conditionalFormatting>
  <conditionalFormatting sqref="I17 I19 I21 I23">
    <cfRule type="cellIs" dxfId="396" priority="411" operator="between">
      <formula>0</formula>
      <formula>400</formula>
    </cfRule>
  </conditionalFormatting>
  <conditionalFormatting sqref="I25 I27">
    <cfRule type="cellIs" dxfId="395" priority="410" operator="between">
      <formula>0</formula>
      <formula>400</formula>
    </cfRule>
  </conditionalFormatting>
  <conditionalFormatting sqref="I27">
    <cfRule type="cellIs" dxfId="394" priority="409" operator="between">
      <formula>0</formula>
      <formula>400</formula>
    </cfRule>
  </conditionalFormatting>
  <conditionalFormatting sqref="I15 I17 I19 I21 I23">
    <cfRule type="cellIs" dxfId="393" priority="407" operator="between">
      <formula>0</formula>
      <formula>400</formula>
    </cfRule>
  </conditionalFormatting>
  <conditionalFormatting sqref="I25 I27">
    <cfRule type="cellIs" dxfId="392" priority="406" operator="between">
      <formula>0</formula>
      <formula>400</formula>
    </cfRule>
  </conditionalFormatting>
  <conditionalFormatting sqref="I25 I27">
    <cfRule type="cellIs" dxfId="391" priority="405" operator="between">
      <formula>0</formula>
      <formula>400</formula>
    </cfRule>
  </conditionalFormatting>
  <conditionalFormatting sqref="I25 I27">
    <cfRule type="cellIs" dxfId="390" priority="404" operator="between">
      <formula>0</formula>
      <formula>400</formula>
    </cfRule>
  </conditionalFormatting>
  <conditionalFormatting sqref="I27">
    <cfRule type="cellIs" dxfId="389" priority="403" operator="between">
      <formula>0</formula>
      <formula>400</formula>
    </cfRule>
  </conditionalFormatting>
  <conditionalFormatting sqref="I11">
    <cfRule type="cellIs" dxfId="388" priority="401" operator="between">
      <formula>0</formula>
      <formula>400</formula>
    </cfRule>
  </conditionalFormatting>
  <conditionalFormatting sqref="K13 K15 K17 K19 K21 K23 K25 K27">
    <cfRule type="cellIs" dxfId="387" priority="400" operator="between">
      <formula>0</formula>
      <formula>400</formula>
    </cfRule>
  </conditionalFormatting>
  <conditionalFormatting sqref="K27">
    <cfRule type="cellIs" dxfId="386" priority="399" operator="between">
      <formula>0</formula>
      <formula>400</formula>
    </cfRule>
  </conditionalFormatting>
  <conditionalFormatting sqref="M13">
    <cfRule type="cellIs" dxfId="385" priority="397" operator="between">
      <formula>0</formula>
      <formula>400</formula>
    </cfRule>
  </conditionalFormatting>
  <conditionalFormatting sqref="M15 M17 M19 M21 M23 M25 M27">
    <cfRule type="cellIs" dxfId="384" priority="396" operator="between">
      <formula>0</formula>
      <formula>400</formula>
    </cfRule>
  </conditionalFormatting>
  <conditionalFormatting sqref="M15 M17 M19 M21 M23 M25 M27">
    <cfRule type="cellIs" dxfId="383" priority="395" operator="between">
      <formula>0</formula>
      <formula>400</formula>
    </cfRule>
  </conditionalFormatting>
  <conditionalFormatting sqref="M27">
    <cfRule type="cellIs" dxfId="382" priority="394" operator="between">
      <formula>0</formula>
      <formula>400</formula>
    </cfRule>
  </conditionalFormatting>
  <conditionalFormatting sqref="G13:O13">
    <cfRule type="cellIs" dxfId="381" priority="392" operator="between">
      <formula>0</formula>
      <formula>400</formula>
    </cfRule>
  </conditionalFormatting>
  <conditionalFormatting sqref="I13">
    <cfRule type="cellIs" dxfId="380" priority="391" operator="between">
      <formula>0</formula>
      <formula>400</formula>
    </cfRule>
  </conditionalFormatting>
  <conditionalFormatting sqref="G15:O15">
    <cfRule type="cellIs" dxfId="379" priority="390" operator="between">
      <formula>0</formula>
      <formula>400</formula>
    </cfRule>
  </conditionalFormatting>
  <conditionalFormatting sqref="M15">
    <cfRule type="cellIs" dxfId="378" priority="389" operator="between">
      <formula>0</formula>
      <formula>400</formula>
    </cfRule>
  </conditionalFormatting>
  <conditionalFormatting sqref="G15:O15">
    <cfRule type="cellIs" dxfId="377" priority="388" operator="between">
      <formula>0</formula>
      <formula>400</formula>
    </cfRule>
  </conditionalFormatting>
  <conditionalFormatting sqref="I15">
    <cfRule type="cellIs" dxfId="376" priority="387" operator="between">
      <formula>0</formula>
      <formula>400</formula>
    </cfRule>
  </conditionalFormatting>
  <conditionalFormatting sqref="G17:O17">
    <cfRule type="cellIs" dxfId="375" priority="386" operator="between">
      <formula>0</formula>
      <formula>400</formula>
    </cfRule>
  </conditionalFormatting>
  <conditionalFormatting sqref="G17:O17">
    <cfRule type="cellIs" dxfId="374" priority="385" operator="between">
      <formula>0</formula>
      <formula>400</formula>
    </cfRule>
  </conditionalFormatting>
  <conditionalFormatting sqref="M17">
    <cfRule type="cellIs" dxfId="373" priority="384" operator="between">
      <formula>0</formula>
      <formula>400</formula>
    </cfRule>
  </conditionalFormatting>
  <conditionalFormatting sqref="M19">
    <cfRule type="cellIs" dxfId="372" priority="378" operator="between">
      <formula>0</formula>
      <formula>400</formula>
    </cfRule>
  </conditionalFormatting>
  <conditionalFormatting sqref="G19:O19">
    <cfRule type="cellIs" dxfId="371" priority="377" operator="between">
      <formula>0</formula>
      <formula>400</formula>
    </cfRule>
  </conditionalFormatting>
  <conditionalFormatting sqref="I19">
    <cfRule type="cellIs" dxfId="370" priority="376" operator="between">
      <formula>0</formula>
      <formula>400</formula>
    </cfRule>
  </conditionalFormatting>
  <conditionalFormatting sqref="G21:O21">
    <cfRule type="cellIs" dxfId="369" priority="375" operator="between">
      <formula>0</formula>
      <formula>400</formula>
    </cfRule>
  </conditionalFormatting>
  <conditionalFormatting sqref="G21:O21">
    <cfRule type="cellIs" dxfId="368" priority="374" operator="between">
      <formula>0</formula>
      <formula>400</formula>
    </cfRule>
  </conditionalFormatting>
  <conditionalFormatting sqref="G21:O21">
    <cfRule type="cellIs" dxfId="367" priority="373" operator="between">
      <formula>0</formula>
      <formula>400</formula>
    </cfRule>
  </conditionalFormatting>
  <conditionalFormatting sqref="G21:O21">
    <cfRule type="cellIs" dxfId="366" priority="372" operator="between">
      <formula>0</formula>
      <formula>400</formula>
    </cfRule>
  </conditionalFormatting>
  <conditionalFormatting sqref="M21">
    <cfRule type="cellIs" dxfId="365" priority="371" operator="between">
      <formula>0</formula>
      <formula>400</formula>
    </cfRule>
  </conditionalFormatting>
  <conditionalFormatting sqref="G21:O21">
    <cfRule type="cellIs" dxfId="364" priority="370" operator="between">
      <formula>0</formula>
      <formula>400</formula>
    </cfRule>
  </conditionalFormatting>
  <conditionalFormatting sqref="I21">
    <cfRule type="cellIs" dxfId="363" priority="369" operator="between">
      <formula>0</formula>
      <formula>400</formula>
    </cfRule>
  </conditionalFormatting>
  <conditionalFormatting sqref="G23:O23">
    <cfRule type="cellIs" dxfId="362" priority="368" operator="between">
      <formula>0</formula>
      <formula>400</formula>
    </cfRule>
  </conditionalFormatting>
  <conditionalFormatting sqref="G23:O23">
    <cfRule type="cellIs" dxfId="361" priority="367" operator="between">
      <formula>0</formula>
      <formula>400</formula>
    </cfRule>
  </conditionalFormatting>
  <conditionalFormatting sqref="G23:O23">
    <cfRule type="cellIs" dxfId="360" priority="366" operator="between">
      <formula>0</formula>
      <formula>400</formula>
    </cfRule>
  </conditionalFormatting>
  <conditionalFormatting sqref="G23:O23">
    <cfRule type="cellIs" dxfId="359" priority="365" operator="between">
      <formula>0</formula>
      <formula>400</formula>
    </cfRule>
  </conditionalFormatting>
  <conditionalFormatting sqref="G23:O23">
    <cfRule type="cellIs" dxfId="358" priority="364" operator="between">
      <formula>0</formula>
      <formula>400</formula>
    </cfRule>
  </conditionalFormatting>
  <conditionalFormatting sqref="M23">
    <cfRule type="cellIs" dxfId="357" priority="363" operator="between">
      <formula>0</formula>
      <formula>400</formula>
    </cfRule>
  </conditionalFormatting>
  <conditionalFormatting sqref="G23:O23">
    <cfRule type="cellIs" dxfId="356" priority="362" operator="between">
      <formula>0</formula>
      <formula>400</formula>
    </cfRule>
  </conditionalFormatting>
  <conditionalFormatting sqref="I23">
    <cfRule type="cellIs" dxfId="355" priority="361" operator="between">
      <formula>0</formula>
      <formula>400</formula>
    </cfRule>
  </conditionalFormatting>
  <conditionalFormatting sqref="G25:O25">
    <cfRule type="cellIs" dxfId="354" priority="360" operator="between">
      <formula>0</formula>
      <formula>400</formula>
    </cfRule>
  </conditionalFormatting>
  <conditionalFormatting sqref="I25">
    <cfRule type="cellIs" dxfId="353" priority="359" operator="between">
      <formula>0</formula>
      <formula>400</formula>
    </cfRule>
  </conditionalFormatting>
  <conditionalFormatting sqref="I25">
    <cfRule type="cellIs" dxfId="352" priority="358" operator="between">
      <formula>0</formula>
      <formula>400</formula>
    </cfRule>
  </conditionalFormatting>
  <conditionalFormatting sqref="G25:O25">
    <cfRule type="cellIs" dxfId="351" priority="357" operator="between">
      <formula>0</formula>
      <formula>400</formula>
    </cfRule>
  </conditionalFormatting>
  <conditionalFormatting sqref="G25:O25">
    <cfRule type="cellIs" dxfId="350" priority="356" operator="between">
      <formula>0</formula>
      <formula>400</formula>
    </cfRule>
  </conditionalFormatting>
  <conditionalFormatting sqref="G25:O25">
    <cfRule type="cellIs" dxfId="349" priority="355" operator="between">
      <formula>0</formula>
      <formula>400</formula>
    </cfRule>
  </conditionalFormatting>
  <conditionalFormatting sqref="G25:O25">
    <cfRule type="cellIs" dxfId="348" priority="354" operator="between">
      <formula>0</formula>
      <formula>400</formula>
    </cfRule>
  </conditionalFormatting>
  <conditionalFormatting sqref="G25:O25">
    <cfRule type="cellIs" dxfId="347" priority="353" operator="between">
      <formula>0</formula>
      <formula>400</formula>
    </cfRule>
  </conditionalFormatting>
  <conditionalFormatting sqref="M25">
    <cfRule type="cellIs" dxfId="346" priority="352" operator="between">
      <formula>0</formula>
      <formula>400</formula>
    </cfRule>
  </conditionalFormatting>
  <conditionalFormatting sqref="G27:O27">
    <cfRule type="cellIs" dxfId="345" priority="346" operator="between">
      <formula>0</formula>
      <formula>400</formula>
    </cfRule>
  </conditionalFormatting>
  <conditionalFormatting sqref="G27:O27">
    <cfRule type="cellIs" dxfId="344" priority="345" operator="between">
      <formula>0</formula>
      <formula>400</formula>
    </cfRule>
  </conditionalFormatting>
  <conditionalFormatting sqref="G27:O27">
    <cfRule type="cellIs" dxfId="343" priority="344" operator="between">
      <formula>0</formula>
      <formula>400</formula>
    </cfRule>
  </conditionalFormatting>
  <conditionalFormatting sqref="I27">
    <cfRule type="cellIs" dxfId="342" priority="343" operator="between">
      <formula>0</formula>
      <formula>400</formula>
    </cfRule>
  </conditionalFormatting>
  <conditionalFormatting sqref="I27">
    <cfRule type="cellIs" dxfId="341" priority="342" operator="between">
      <formula>0</formula>
      <formula>400</formula>
    </cfRule>
  </conditionalFormatting>
  <conditionalFormatting sqref="G27:O27">
    <cfRule type="cellIs" dxfId="340" priority="341" operator="between">
      <formula>0</formula>
      <formula>400</formula>
    </cfRule>
  </conditionalFormatting>
  <conditionalFormatting sqref="G27:O27">
    <cfRule type="cellIs" dxfId="339" priority="340" operator="between">
      <formula>0</formula>
      <formula>400</formula>
    </cfRule>
  </conditionalFormatting>
  <conditionalFormatting sqref="G27:O27">
    <cfRule type="cellIs" dxfId="338" priority="339" operator="between">
      <formula>0</formula>
      <formula>400</formula>
    </cfRule>
  </conditionalFormatting>
  <conditionalFormatting sqref="G27:O27">
    <cfRule type="cellIs" dxfId="337" priority="338" operator="between">
      <formula>0</formula>
      <formula>400</formula>
    </cfRule>
  </conditionalFormatting>
  <conditionalFormatting sqref="G27:O27">
    <cfRule type="cellIs" dxfId="336" priority="337" operator="between">
      <formula>0</formula>
      <formula>400</formula>
    </cfRule>
  </conditionalFormatting>
  <conditionalFormatting sqref="M27">
    <cfRule type="cellIs" dxfId="335" priority="336" operator="between">
      <formula>0</formula>
      <formula>400</formula>
    </cfRule>
  </conditionalFormatting>
  <conditionalFormatting sqref="G27:O27">
    <cfRule type="cellIs" dxfId="334" priority="335" operator="between">
      <formula>0</formula>
      <formula>400</formula>
    </cfRule>
  </conditionalFormatting>
  <conditionalFormatting sqref="I27">
    <cfRule type="cellIs" dxfId="333" priority="334" operator="between">
      <formula>0</formula>
      <formula>400</formula>
    </cfRule>
  </conditionalFormatting>
  <conditionalFormatting sqref="G29:O29">
    <cfRule type="cellIs" dxfId="332" priority="333" operator="between">
      <formula>1</formula>
      <formula>$W$4</formula>
    </cfRule>
  </conditionalFormatting>
  <conditionalFormatting sqref="G29:O29">
    <cfRule type="cellIs" dxfId="331" priority="332" operator="between">
      <formula>0</formula>
      <formula>400</formula>
    </cfRule>
  </conditionalFormatting>
  <conditionalFormatting sqref="H29">
    <cfRule type="cellIs" dxfId="330" priority="331" operator="between">
      <formula>0</formula>
      <formula>400</formula>
    </cfRule>
  </conditionalFormatting>
  <conditionalFormatting sqref="J29">
    <cfRule type="cellIs" dxfId="329" priority="330" operator="between">
      <formula>0</formula>
      <formula>400</formula>
    </cfRule>
  </conditionalFormatting>
  <conditionalFormatting sqref="L29">
    <cfRule type="cellIs" dxfId="328" priority="329" operator="between">
      <formula>0</formula>
      <formula>400</formula>
    </cfRule>
  </conditionalFormatting>
  <conditionalFormatting sqref="G29:O29">
    <cfRule type="cellIs" dxfId="327" priority="328" operator="between">
      <formula>0</formula>
      <formula>400</formula>
    </cfRule>
  </conditionalFormatting>
  <conditionalFormatting sqref="G29:O29">
    <cfRule type="cellIs" dxfId="326" priority="327" operator="between">
      <formula>0</formula>
      <formula>400</formula>
    </cfRule>
  </conditionalFormatting>
  <conditionalFormatting sqref="I29">
    <cfRule type="containsText" dxfId="325" priority="326" operator="containsText" text="PAGO EN EPO">
      <formula>NOT(ISERROR(SEARCH("PAGO EN EPO",I29)))</formula>
    </cfRule>
  </conditionalFormatting>
  <conditionalFormatting sqref="I29">
    <cfRule type="cellIs" dxfId="324" priority="325" operator="between">
      <formula>0</formula>
      <formula>400</formula>
    </cfRule>
  </conditionalFormatting>
  <conditionalFormatting sqref="I29">
    <cfRule type="cellIs" dxfId="323" priority="324" operator="between">
      <formula>0</formula>
      <formula>400</formula>
    </cfRule>
  </conditionalFormatting>
  <conditionalFormatting sqref="I29">
    <cfRule type="cellIs" dxfId="322" priority="323" operator="between">
      <formula>0</formula>
      <formula>400</formula>
    </cfRule>
  </conditionalFormatting>
  <conditionalFormatting sqref="I29">
    <cfRule type="cellIs" dxfId="321" priority="322" operator="between">
      <formula>0</formula>
      <formula>400</formula>
    </cfRule>
  </conditionalFormatting>
  <conditionalFormatting sqref="I29">
    <cfRule type="cellIs" dxfId="320" priority="321" operator="between">
      <formula>0</formula>
      <formula>400</formula>
    </cfRule>
  </conditionalFormatting>
  <conditionalFormatting sqref="I29">
    <cfRule type="cellIs" dxfId="319" priority="320" operator="between">
      <formula>0</formula>
      <formula>400</formula>
    </cfRule>
  </conditionalFormatting>
  <conditionalFormatting sqref="I29">
    <cfRule type="cellIs" dxfId="318" priority="319" operator="between">
      <formula>0</formula>
      <formula>400</formula>
    </cfRule>
  </conditionalFormatting>
  <conditionalFormatting sqref="I29">
    <cfRule type="cellIs" dxfId="317" priority="318" operator="between">
      <formula>0</formula>
      <formula>400</formula>
    </cfRule>
  </conditionalFormatting>
  <conditionalFormatting sqref="K29">
    <cfRule type="cellIs" dxfId="316" priority="317" operator="between">
      <formula>0</formula>
      <formula>400</formula>
    </cfRule>
  </conditionalFormatting>
  <conditionalFormatting sqref="K29">
    <cfRule type="cellIs" dxfId="315" priority="316" operator="between">
      <formula>0</formula>
      <formula>400</formula>
    </cfRule>
  </conditionalFormatting>
  <conditionalFormatting sqref="M29">
    <cfRule type="cellIs" dxfId="314" priority="315" operator="between">
      <formula>0</formula>
      <formula>400</formula>
    </cfRule>
  </conditionalFormatting>
  <conditionalFormatting sqref="M29">
    <cfRule type="cellIs" dxfId="313" priority="314" operator="between">
      <formula>0</formula>
      <formula>400</formula>
    </cfRule>
  </conditionalFormatting>
  <conditionalFormatting sqref="M29">
    <cfRule type="cellIs" dxfId="312" priority="313" operator="between">
      <formula>0</formula>
      <formula>400</formula>
    </cfRule>
  </conditionalFormatting>
  <conditionalFormatting sqref="H29">
    <cfRule type="cellIs" dxfId="311" priority="312" operator="between">
      <formula>0</formula>
      <formula>400</formula>
    </cfRule>
  </conditionalFormatting>
  <conditionalFormatting sqref="J29">
    <cfRule type="cellIs" dxfId="310" priority="311" operator="between">
      <formula>0</formula>
      <formula>400</formula>
    </cfRule>
  </conditionalFormatting>
  <conditionalFormatting sqref="L29">
    <cfRule type="cellIs" dxfId="309" priority="310" operator="between">
      <formula>0</formula>
      <formula>400</formula>
    </cfRule>
  </conditionalFormatting>
  <conditionalFormatting sqref="G29:O29">
    <cfRule type="cellIs" dxfId="308" priority="309" operator="between">
      <formula>0</formula>
      <formula>400</formula>
    </cfRule>
  </conditionalFormatting>
  <conditionalFormatting sqref="G29:O29">
    <cfRule type="cellIs" dxfId="307" priority="308" operator="between">
      <formula>0</formula>
      <formula>400</formula>
    </cfRule>
  </conditionalFormatting>
  <conditionalFormatting sqref="G29:O29">
    <cfRule type="cellIs" dxfId="306" priority="307" operator="between">
      <formula>0</formula>
      <formula>400</formula>
    </cfRule>
  </conditionalFormatting>
  <conditionalFormatting sqref="I29">
    <cfRule type="cellIs" dxfId="305" priority="306" operator="between">
      <formula>0</formula>
      <formula>400</formula>
    </cfRule>
  </conditionalFormatting>
  <conditionalFormatting sqref="I29">
    <cfRule type="cellIs" dxfId="304" priority="305" operator="between">
      <formula>0</formula>
      <formula>400</formula>
    </cfRule>
  </conditionalFormatting>
  <conditionalFormatting sqref="G29:O29">
    <cfRule type="cellIs" dxfId="303" priority="304" operator="between">
      <formula>0</formula>
      <formula>400</formula>
    </cfRule>
  </conditionalFormatting>
  <conditionalFormatting sqref="G29:O29">
    <cfRule type="cellIs" dxfId="302" priority="303" operator="between">
      <formula>0</formula>
      <formula>400</formula>
    </cfRule>
  </conditionalFormatting>
  <conditionalFormatting sqref="G29:O29">
    <cfRule type="cellIs" dxfId="301" priority="302" operator="between">
      <formula>0</formula>
      <formula>400</formula>
    </cfRule>
  </conditionalFormatting>
  <conditionalFormatting sqref="G29:O29">
    <cfRule type="cellIs" dxfId="300" priority="301" operator="between">
      <formula>0</formula>
      <formula>400</formula>
    </cfRule>
  </conditionalFormatting>
  <conditionalFormatting sqref="G29:O29">
    <cfRule type="cellIs" dxfId="299" priority="300" operator="between">
      <formula>0</formula>
      <formula>400</formula>
    </cfRule>
  </conditionalFormatting>
  <conditionalFormatting sqref="M29">
    <cfRule type="cellIs" dxfId="298" priority="299" operator="between">
      <formula>0</formula>
      <formula>400</formula>
    </cfRule>
  </conditionalFormatting>
  <conditionalFormatting sqref="G29:O29">
    <cfRule type="cellIs" dxfId="297" priority="298" operator="between">
      <formula>0</formula>
      <formula>400</formula>
    </cfRule>
  </conditionalFormatting>
  <conditionalFormatting sqref="I29">
    <cfRule type="cellIs" dxfId="296" priority="297" operator="between">
      <formula>0</formula>
      <formula>400</formula>
    </cfRule>
  </conditionalFormatting>
  <conditionalFormatting sqref="G31:O31">
    <cfRule type="cellIs" dxfId="295" priority="296" operator="between">
      <formula>1</formula>
      <formula>$W$4</formula>
    </cfRule>
  </conditionalFormatting>
  <conditionalFormatting sqref="G31:O31">
    <cfRule type="cellIs" dxfId="294" priority="295" operator="between">
      <formula>0</formula>
      <formula>400</formula>
    </cfRule>
  </conditionalFormatting>
  <conditionalFormatting sqref="H31">
    <cfRule type="cellIs" dxfId="293" priority="294" operator="between">
      <formula>0</formula>
      <formula>400</formula>
    </cfRule>
  </conditionalFormatting>
  <conditionalFormatting sqref="J31">
    <cfRule type="cellIs" dxfId="292" priority="293" operator="between">
      <formula>0</formula>
      <formula>400</formula>
    </cfRule>
  </conditionalFormatting>
  <conditionalFormatting sqref="L31">
    <cfRule type="cellIs" dxfId="291" priority="292" operator="between">
      <formula>0</formula>
      <formula>400</formula>
    </cfRule>
  </conditionalFormatting>
  <conditionalFormatting sqref="G31:O31">
    <cfRule type="cellIs" dxfId="290" priority="291" operator="between">
      <formula>0</formula>
      <formula>400</formula>
    </cfRule>
  </conditionalFormatting>
  <conditionalFormatting sqref="G31:O31">
    <cfRule type="cellIs" dxfId="289" priority="290" operator="between">
      <formula>0</formula>
      <formula>400</formula>
    </cfRule>
  </conditionalFormatting>
  <conditionalFormatting sqref="I31">
    <cfRule type="containsText" dxfId="288" priority="289" operator="containsText" text="PAGO EN EPO">
      <formula>NOT(ISERROR(SEARCH("PAGO EN EPO",I31)))</formula>
    </cfRule>
  </conditionalFormatting>
  <conditionalFormatting sqref="I31">
    <cfRule type="cellIs" dxfId="287" priority="288" operator="between">
      <formula>0</formula>
      <formula>400</formula>
    </cfRule>
  </conditionalFormatting>
  <conditionalFormatting sqref="I31">
    <cfRule type="cellIs" dxfId="286" priority="287" operator="between">
      <formula>0</formula>
      <formula>400</formula>
    </cfRule>
  </conditionalFormatting>
  <conditionalFormatting sqref="I31">
    <cfRule type="cellIs" dxfId="285" priority="286" operator="between">
      <formula>0</formula>
      <formula>400</formula>
    </cfRule>
  </conditionalFormatting>
  <conditionalFormatting sqref="I31">
    <cfRule type="cellIs" dxfId="284" priority="285" operator="between">
      <formula>0</formula>
      <formula>400</formula>
    </cfRule>
  </conditionalFormatting>
  <conditionalFormatting sqref="I31">
    <cfRule type="cellIs" dxfId="283" priority="284" operator="between">
      <formula>0</formula>
      <formula>400</formula>
    </cfRule>
  </conditionalFormatting>
  <conditionalFormatting sqref="I31">
    <cfRule type="cellIs" dxfId="282" priority="283" operator="between">
      <formula>0</formula>
      <formula>400</formula>
    </cfRule>
  </conditionalFormatting>
  <conditionalFormatting sqref="I31">
    <cfRule type="cellIs" dxfId="281" priority="282" operator="between">
      <formula>0</formula>
      <formula>400</formula>
    </cfRule>
  </conditionalFormatting>
  <conditionalFormatting sqref="I31">
    <cfRule type="cellIs" dxfId="280" priority="281" operator="between">
      <formula>0</formula>
      <formula>400</formula>
    </cfRule>
  </conditionalFormatting>
  <conditionalFormatting sqref="K31">
    <cfRule type="cellIs" dxfId="279" priority="280" operator="between">
      <formula>0</formula>
      <formula>400</formula>
    </cfRule>
  </conditionalFormatting>
  <conditionalFormatting sqref="K31">
    <cfRule type="cellIs" dxfId="278" priority="279" operator="between">
      <formula>0</formula>
      <formula>400</formula>
    </cfRule>
  </conditionalFormatting>
  <conditionalFormatting sqref="M31">
    <cfRule type="cellIs" dxfId="277" priority="278" operator="between">
      <formula>0</formula>
      <formula>400</formula>
    </cfRule>
  </conditionalFormatting>
  <conditionalFormatting sqref="M31">
    <cfRule type="cellIs" dxfId="276" priority="277" operator="between">
      <formula>0</formula>
      <formula>400</formula>
    </cfRule>
  </conditionalFormatting>
  <conditionalFormatting sqref="M31">
    <cfRule type="cellIs" dxfId="275" priority="276" operator="between">
      <formula>0</formula>
      <formula>400</formula>
    </cfRule>
  </conditionalFormatting>
  <conditionalFormatting sqref="H31">
    <cfRule type="cellIs" dxfId="274" priority="275" operator="between">
      <formula>0</formula>
      <formula>400</formula>
    </cfRule>
  </conditionalFormatting>
  <conditionalFormatting sqref="J31">
    <cfRule type="cellIs" dxfId="273" priority="274" operator="between">
      <formula>0</formula>
      <formula>400</formula>
    </cfRule>
  </conditionalFormatting>
  <conditionalFormatting sqref="L31">
    <cfRule type="cellIs" dxfId="272" priority="273" operator="between">
      <formula>0</formula>
      <formula>400</formula>
    </cfRule>
  </conditionalFormatting>
  <conditionalFormatting sqref="G31:O31">
    <cfRule type="cellIs" dxfId="271" priority="272" operator="between">
      <formula>0</formula>
      <formula>400</formula>
    </cfRule>
  </conditionalFormatting>
  <conditionalFormatting sqref="G31:O31">
    <cfRule type="cellIs" dxfId="270" priority="271" operator="between">
      <formula>0</formula>
      <formula>400</formula>
    </cfRule>
  </conditionalFormatting>
  <conditionalFormatting sqref="G31:O31">
    <cfRule type="cellIs" dxfId="269" priority="270" operator="between">
      <formula>0</formula>
      <formula>400</formula>
    </cfRule>
  </conditionalFormatting>
  <conditionalFormatting sqref="I31">
    <cfRule type="cellIs" dxfId="268" priority="269" operator="between">
      <formula>0</formula>
      <formula>400</formula>
    </cfRule>
  </conditionalFormatting>
  <conditionalFormatting sqref="I31">
    <cfRule type="cellIs" dxfId="267" priority="268" operator="between">
      <formula>0</formula>
      <formula>400</formula>
    </cfRule>
  </conditionalFormatting>
  <conditionalFormatting sqref="G31:O31">
    <cfRule type="cellIs" dxfId="266" priority="267" operator="between">
      <formula>0</formula>
      <formula>400</formula>
    </cfRule>
  </conditionalFormatting>
  <conditionalFormatting sqref="G31:O31">
    <cfRule type="cellIs" dxfId="265" priority="266" operator="between">
      <formula>0</formula>
      <formula>400</formula>
    </cfRule>
  </conditionalFormatting>
  <conditionalFormatting sqref="G31:O31">
    <cfRule type="cellIs" dxfId="264" priority="265" operator="between">
      <formula>0</formula>
      <formula>400</formula>
    </cfRule>
  </conditionalFormatting>
  <conditionalFormatting sqref="G31:O31">
    <cfRule type="cellIs" dxfId="263" priority="264" operator="between">
      <formula>0</formula>
      <formula>400</formula>
    </cfRule>
  </conditionalFormatting>
  <conditionalFormatting sqref="G31:O31">
    <cfRule type="cellIs" dxfId="262" priority="263" operator="between">
      <formula>0</formula>
      <formula>400</formula>
    </cfRule>
  </conditionalFormatting>
  <conditionalFormatting sqref="M31">
    <cfRule type="cellIs" dxfId="261" priority="262" operator="between">
      <formula>0</formula>
      <formula>400</formula>
    </cfRule>
  </conditionalFormatting>
  <conditionalFormatting sqref="G31:O31">
    <cfRule type="cellIs" dxfId="260" priority="261" operator="between">
      <formula>0</formula>
      <formula>400</formula>
    </cfRule>
  </conditionalFormatting>
  <conditionalFormatting sqref="I31">
    <cfRule type="cellIs" dxfId="259" priority="260" operator="between">
      <formula>0</formula>
      <formula>400</formula>
    </cfRule>
  </conditionalFormatting>
  <conditionalFormatting sqref="G33:O33">
    <cfRule type="cellIs" dxfId="258" priority="259" operator="between">
      <formula>1</formula>
      <formula>$W$4</formula>
    </cfRule>
  </conditionalFormatting>
  <conditionalFormatting sqref="G33:O33">
    <cfRule type="cellIs" dxfId="257" priority="258" operator="between">
      <formula>0</formula>
      <formula>400</formula>
    </cfRule>
  </conditionalFormatting>
  <conditionalFormatting sqref="H33">
    <cfRule type="cellIs" dxfId="256" priority="257" operator="between">
      <formula>0</formula>
      <formula>400</formula>
    </cfRule>
  </conditionalFormatting>
  <conditionalFormatting sqref="J33">
    <cfRule type="cellIs" dxfId="255" priority="256" operator="between">
      <formula>0</formula>
      <formula>400</formula>
    </cfRule>
  </conditionalFormatting>
  <conditionalFormatting sqref="L33">
    <cfRule type="cellIs" dxfId="254" priority="255" operator="between">
      <formula>0</formula>
      <formula>400</formula>
    </cfRule>
  </conditionalFormatting>
  <conditionalFormatting sqref="G33:O33">
    <cfRule type="cellIs" dxfId="253" priority="254" operator="between">
      <formula>0</formula>
      <formula>400</formula>
    </cfRule>
  </conditionalFormatting>
  <conditionalFormatting sqref="G33:O33">
    <cfRule type="cellIs" dxfId="252" priority="253" operator="between">
      <formula>0</formula>
      <formula>400</formula>
    </cfRule>
  </conditionalFormatting>
  <conditionalFormatting sqref="I33">
    <cfRule type="containsText" dxfId="251" priority="252" operator="containsText" text="PAGO EN EPO">
      <formula>NOT(ISERROR(SEARCH("PAGO EN EPO",I33)))</formula>
    </cfRule>
  </conditionalFormatting>
  <conditionalFormatting sqref="I33">
    <cfRule type="cellIs" dxfId="250" priority="251" operator="between">
      <formula>0</formula>
      <formula>400</formula>
    </cfRule>
  </conditionalFormatting>
  <conditionalFormatting sqref="I33">
    <cfRule type="cellIs" dxfId="249" priority="250" operator="between">
      <formula>0</formula>
      <formula>400</formula>
    </cfRule>
  </conditionalFormatting>
  <conditionalFormatting sqref="I33">
    <cfRule type="cellIs" dxfId="248" priority="249" operator="between">
      <formula>0</formula>
      <formula>400</formula>
    </cfRule>
  </conditionalFormatting>
  <conditionalFormatting sqref="I33">
    <cfRule type="cellIs" dxfId="247" priority="248" operator="between">
      <formula>0</formula>
      <formula>400</formula>
    </cfRule>
  </conditionalFormatting>
  <conditionalFormatting sqref="I33">
    <cfRule type="cellIs" dxfId="246" priority="247" operator="between">
      <formula>0</formula>
      <formula>400</formula>
    </cfRule>
  </conditionalFormatting>
  <conditionalFormatting sqref="I33">
    <cfRule type="cellIs" dxfId="245" priority="246" operator="between">
      <formula>0</formula>
      <formula>400</formula>
    </cfRule>
  </conditionalFormatting>
  <conditionalFormatting sqref="I33">
    <cfRule type="cellIs" dxfId="244" priority="245" operator="between">
      <formula>0</formula>
      <formula>400</formula>
    </cfRule>
  </conditionalFormatting>
  <conditionalFormatting sqref="I33">
    <cfRule type="cellIs" dxfId="243" priority="244" operator="between">
      <formula>0</formula>
      <formula>400</formula>
    </cfRule>
  </conditionalFormatting>
  <conditionalFormatting sqref="K33">
    <cfRule type="cellIs" dxfId="242" priority="243" operator="between">
      <formula>0</formula>
      <formula>400</formula>
    </cfRule>
  </conditionalFormatting>
  <conditionalFormatting sqref="K33">
    <cfRule type="cellIs" dxfId="241" priority="242" operator="between">
      <formula>0</formula>
      <formula>400</formula>
    </cfRule>
  </conditionalFormatting>
  <conditionalFormatting sqref="M33">
    <cfRule type="cellIs" dxfId="240" priority="241" operator="between">
      <formula>0</formula>
      <formula>400</formula>
    </cfRule>
  </conditionalFormatting>
  <conditionalFormatting sqref="M33">
    <cfRule type="cellIs" dxfId="239" priority="240" operator="between">
      <formula>0</formula>
      <formula>400</formula>
    </cfRule>
  </conditionalFormatting>
  <conditionalFormatting sqref="M33">
    <cfRule type="cellIs" dxfId="238" priority="239" operator="between">
      <formula>0</formula>
      <formula>400</formula>
    </cfRule>
  </conditionalFormatting>
  <conditionalFormatting sqref="H33">
    <cfRule type="cellIs" dxfId="237" priority="238" operator="between">
      <formula>0</formula>
      <formula>400</formula>
    </cfRule>
  </conditionalFormatting>
  <conditionalFormatting sqref="J33">
    <cfRule type="cellIs" dxfId="236" priority="237" operator="between">
      <formula>0</formula>
      <formula>400</formula>
    </cfRule>
  </conditionalFormatting>
  <conditionalFormatting sqref="L33">
    <cfRule type="cellIs" dxfId="235" priority="236" operator="between">
      <formula>0</formula>
      <formula>400</formula>
    </cfRule>
  </conditionalFormatting>
  <conditionalFormatting sqref="G33:O33">
    <cfRule type="cellIs" dxfId="234" priority="235" operator="between">
      <formula>0</formula>
      <formula>400</formula>
    </cfRule>
  </conditionalFormatting>
  <conditionalFormatting sqref="G33:O33">
    <cfRule type="cellIs" dxfId="233" priority="234" operator="between">
      <formula>0</formula>
      <formula>400</formula>
    </cfRule>
  </conditionalFormatting>
  <conditionalFormatting sqref="G33:O33">
    <cfRule type="cellIs" dxfId="232" priority="233" operator="between">
      <formula>0</formula>
      <formula>400</formula>
    </cfRule>
  </conditionalFormatting>
  <conditionalFormatting sqref="I33">
    <cfRule type="cellIs" dxfId="231" priority="232" operator="between">
      <formula>0</formula>
      <formula>400</formula>
    </cfRule>
  </conditionalFormatting>
  <conditionalFormatting sqref="I33">
    <cfRule type="cellIs" dxfId="230" priority="231" operator="between">
      <formula>0</formula>
      <formula>400</formula>
    </cfRule>
  </conditionalFormatting>
  <conditionalFormatting sqref="G33:O33">
    <cfRule type="cellIs" dxfId="229" priority="230" operator="between">
      <formula>0</formula>
      <formula>400</formula>
    </cfRule>
  </conditionalFormatting>
  <conditionalFormatting sqref="G33:O33">
    <cfRule type="cellIs" dxfId="228" priority="229" operator="between">
      <formula>0</formula>
      <formula>400</formula>
    </cfRule>
  </conditionalFormatting>
  <conditionalFormatting sqref="G33:O33">
    <cfRule type="cellIs" dxfId="227" priority="228" operator="between">
      <formula>0</formula>
      <formula>400</formula>
    </cfRule>
  </conditionalFormatting>
  <conditionalFormatting sqref="G33:O33">
    <cfRule type="cellIs" dxfId="226" priority="227" operator="between">
      <formula>0</formula>
      <formula>400</formula>
    </cfRule>
  </conditionalFormatting>
  <conditionalFormatting sqref="G33:O33">
    <cfRule type="cellIs" dxfId="225" priority="226" operator="between">
      <formula>0</formula>
      <formula>400</formula>
    </cfRule>
  </conditionalFormatting>
  <conditionalFormatting sqref="M33">
    <cfRule type="cellIs" dxfId="224" priority="225" operator="between">
      <formula>0</formula>
      <formula>400</formula>
    </cfRule>
  </conditionalFormatting>
  <conditionalFormatting sqref="G33:O33">
    <cfRule type="cellIs" dxfId="223" priority="224" operator="between">
      <formula>0</formula>
      <formula>400</formula>
    </cfRule>
  </conditionalFormatting>
  <conditionalFormatting sqref="I33">
    <cfRule type="cellIs" dxfId="222" priority="223" operator="between">
      <formula>0</formula>
      <formula>400</formula>
    </cfRule>
  </conditionalFormatting>
  <conditionalFormatting sqref="G35:O35">
    <cfRule type="cellIs" dxfId="221" priority="222" operator="between">
      <formula>1</formula>
      <formula>$W$4</formula>
    </cfRule>
  </conditionalFormatting>
  <conditionalFormatting sqref="G35:O35">
    <cfRule type="cellIs" dxfId="220" priority="221" operator="between">
      <formula>0</formula>
      <formula>400</formula>
    </cfRule>
  </conditionalFormatting>
  <conditionalFormatting sqref="H35">
    <cfRule type="cellIs" dxfId="219" priority="220" operator="between">
      <formula>0</formula>
      <formula>400</formula>
    </cfRule>
  </conditionalFormatting>
  <conditionalFormatting sqref="J35">
    <cfRule type="cellIs" dxfId="218" priority="219" operator="between">
      <formula>0</formula>
      <formula>400</formula>
    </cfRule>
  </conditionalFormatting>
  <conditionalFormatting sqref="L35">
    <cfRule type="cellIs" dxfId="217" priority="218" operator="between">
      <formula>0</formula>
      <formula>400</formula>
    </cfRule>
  </conditionalFormatting>
  <conditionalFormatting sqref="G35:O35">
    <cfRule type="cellIs" dxfId="216" priority="217" operator="between">
      <formula>0</formula>
      <formula>400</formula>
    </cfRule>
  </conditionalFormatting>
  <conditionalFormatting sqref="G35:O35">
    <cfRule type="cellIs" dxfId="215" priority="216" operator="between">
      <formula>0</formula>
      <formula>400</formula>
    </cfRule>
  </conditionalFormatting>
  <conditionalFormatting sqref="I35">
    <cfRule type="containsText" dxfId="214" priority="215" operator="containsText" text="PAGO EN EPO">
      <formula>NOT(ISERROR(SEARCH("PAGO EN EPO",I35)))</formula>
    </cfRule>
  </conditionalFormatting>
  <conditionalFormatting sqref="I35">
    <cfRule type="cellIs" dxfId="213" priority="214" operator="between">
      <formula>0</formula>
      <formula>400</formula>
    </cfRule>
  </conditionalFormatting>
  <conditionalFormatting sqref="I35">
    <cfRule type="cellIs" dxfId="212" priority="213" operator="between">
      <formula>0</formula>
      <formula>400</formula>
    </cfRule>
  </conditionalFormatting>
  <conditionalFormatting sqref="I35">
    <cfRule type="cellIs" dxfId="211" priority="212" operator="between">
      <formula>0</formula>
      <formula>400</formula>
    </cfRule>
  </conditionalFormatting>
  <conditionalFormatting sqref="I35">
    <cfRule type="cellIs" dxfId="210" priority="211" operator="between">
      <formula>0</formula>
      <formula>400</formula>
    </cfRule>
  </conditionalFormatting>
  <conditionalFormatting sqref="I35">
    <cfRule type="cellIs" dxfId="209" priority="210" operator="between">
      <formula>0</formula>
      <formula>400</formula>
    </cfRule>
  </conditionalFormatting>
  <conditionalFormatting sqref="I35">
    <cfRule type="cellIs" dxfId="208" priority="209" operator="between">
      <formula>0</formula>
      <formula>400</formula>
    </cfRule>
  </conditionalFormatting>
  <conditionalFormatting sqref="I35">
    <cfRule type="cellIs" dxfId="207" priority="208" operator="between">
      <formula>0</formula>
      <formula>400</formula>
    </cfRule>
  </conditionalFormatting>
  <conditionalFormatting sqref="I35">
    <cfRule type="cellIs" dxfId="206" priority="207" operator="between">
      <formula>0</formula>
      <formula>400</formula>
    </cfRule>
  </conditionalFormatting>
  <conditionalFormatting sqref="K35">
    <cfRule type="cellIs" dxfId="205" priority="206" operator="between">
      <formula>0</formula>
      <formula>400</formula>
    </cfRule>
  </conditionalFormatting>
  <conditionalFormatting sqref="K35">
    <cfRule type="cellIs" dxfId="204" priority="205" operator="between">
      <formula>0</formula>
      <formula>400</formula>
    </cfRule>
  </conditionalFormatting>
  <conditionalFormatting sqref="M35">
    <cfRule type="cellIs" dxfId="203" priority="204" operator="between">
      <formula>0</formula>
      <formula>400</formula>
    </cfRule>
  </conditionalFormatting>
  <conditionalFormatting sqref="M35">
    <cfRule type="cellIs" dxfId="202" priority="203" operator="between">
      <formula>0</formula>
      <formula>400</formula>
    </cfRule>
  </conditionalFormatting>
  <conditionalFormatting sqref="M35">
    <cfRule type="cellIs" dxfId="201" priority="202" operator="between">
      <formula>0</formula>
      <formula>400</formula>
    </cfRule>
  </conditionalFormatting>
  <conditionalFormatting sqref="H35">
    <cfRule type="cellIs" dxfId="200" priority="201" operator="between">
      <formula>0</formula>
      <formula>400</formula>
    </cfRule>
  </conditionalFormatting>
  <conditionalFormatting sqref="J35">
    <cfRule type="cellIs" dxfId="199" priority="200" operator="between">
      <formula>0</formula>
      <formula>400</formula>
    </cfRule>
  </conditionalFormatting>
  <conditionalFormatting sqref="L35">
    <cfRule type="cellIs" dxfId="198" priority="199" operator="between">
      <formula>0</formula>
      <formula>400</formula>
    </cfRule>
  </conditionalFormatting>
  <conditionalFormatting sqref="G35:O35">
    <cfRule type="cellIs" dxfId="197" priority="198" operator="between">
      <formula>0</formula>
      <formula>400</formula>
    </cfRule>
  </conditionalFormatting>
  <conditionalFormatting sqref="G35:O35">
    <cfRule type="cellIs" dxfId="196" priority="197" operator="between">
      <formula>0</formula>
      <formula>400</formula>
    </cfRule>
  </conditionalFormatting>
  <conditionalFormatting sqref="G35:O35">
    <cfRule type="cellIs" dxfId="195" priority="196" operator="between">
      <formula>0</formula>
      <formula>400</formula>
    </cfRule>
  </conditionalFormatting>
  <conditionalFormatting sqref="I35">
    <cfRule type="cellIs" dxfId="194" priority="195" operator="between">
      <formula>0</formula>
      <formula>400</formula>
    </cfRule>
  </conditionalFormatting>
  <conditionalFormatting sqref="I35">
    <cfRule type="cellIs" dxfId="193" priority="194" operator="between">
      <formula>0</formula>
      <formula>400</formula>
    </cfRule>
  </conditionalFormatting>
  <conditionalFormatting sqref="G35:O35">
    <cfRule type="cellIs" dxfId="192" priority="193" operator="between">
      <formula>0</formula>
      <formula>400</formula>
    </cfRule>
  </conditionalFormatting>
  <conditionalFormatting sqref="G35:O35">
    <cfRule type="cellIs" dxfId="191" priority="192" operator="between">
      <formula>0</formula>
      <formula>400</formula>
    </cfRule>
  </conditionalFormatting>
  <conditionalFormatting sqref="G35:O35">
    <cfRule type="cellIs" dxfId="190" priority="191" operator="between">
      <formula>0</formula>
      <formula>400</formula>
    </cfRule>
  </conditionalFormatting>
  <conditionalFormatting sqref="G35:O35">
    <cfRule type="cellIs" dxfId="189" priority="190" operator="between">
      <formula>0</formula>
      <formula>400</formula>
    </cfRule>
  </conditionalFormatting>
  <conditionalFormatting sqref="G35:O35">
    <cfRule type="cellIs" dxfId="188" priority="189" operator="between">
      <formula>0</formula>
      <formula>400</formula>
    </cfRule>
  </conditionalFormatting>
  <conditionalFormatting sqref="M35">
    <cfRule type="cellIs" dxfId="187" priority="188" operator="between">
      <formula>0</formula>
      <formula>400</formula>
    </cfRule>
  </conditionalFormatting>
  <conditionalFormatting sqref="G35:O35">
    <cfRule type="cellIs" dxfId="186" priority="187" operator="between">
      <formula>0</formula>
      <formula>400</formula>
    </cfRule>
  </conditionalFormatting>
  <conditionalFormatting sqref="I35">
    <cfRule type="cellIs" dxfId="185" priority="186" operator="between">
      <formula>0</formula>
      <formula>400</formula>
    </cfRule>
  </conditionalFormatting>
  <conditionalFormatting sqref="G37:O37">
    <cfRule type="cellIs" dxfId="184" priority="185" operator="between">
      <formula>1</formula>
      <formula>$W$4</formula>
    </cfRule>
  </conditionalFormatting>
  <conditionalFormatting sqref="G37:O37">
    <cfRule type="cellIs" dxfId="183" priority="184" operator="between">
      <formula>0</formula>
      <formula>400</formula>
    </cfRule>
  </conditionalFormatting>
  <conditionalFormatting sqref="H37">
    <cfRule type="cellIs" dxfId="182" priority="183" operator="between">
      <formula>0</formula>
      <formula>400</formula>
    </cfRule>
  </conditionalFormatting>
  <conditionalFormatting sqref="J37">
    <cfRule type="cellIs" dxfId="181" priority="182" operator="between">
      <formula>0</formula>
      <formula>400</formula>
    </cfRule>
  </conditionalFormatting>
  <conditionalFormatting sqref="L37">
    <cfRule type="cellIs" dxfId="180" priority="181" operator="between">
      <formula>0</formula>
      <formula>400</formula>
    </cfRule>
  </conditionalFormatting>
  <conditionalFormatting sqref="G37:O37">
    <cfRule type="cellIs" dxfId="179" priority="180" operator="between">
      <formula>0</formula>
      <formula>400</formula>
    </cfRule>
  </conditionalFormatting>
  <conditionalFormatting sqref="G37:O37">
    <cfRule type="cellIs" dxfId="178" priority="179" operator="between">
      <formula>0</formula>
      <formula>400</formula>
    </cfRule>
  </conditionalFormatting>
  <conditionalFormatting sqref="I37">
    <cfRule type="containsText" dxfId="177" priority="178" operator="containsText" text="PAGO EN EPO">
      <formula>NOT(ISERROR(SEARCH("PAGO EN EPO",I37)))</formula>
    </cfRule>
  </conditionalFormatting>
  <conditionalFormatting sqref="I37">
    <cfRule type="cellIs" dxfId="176" priority="177" operator="between">
      <formula>0</formula>
      <formula>400</formula>
    </cfRule>
  </conditionalFormatting>
  <conditionalFormatting sqref="I37">
    <cfRule type="cellIs" dxfId="175" priority="176" operator="between">
      <formula>0</formula>
      <formula>400</formula>
    </cfRule>
  </conditionalFormatting>
  <conditionalFormatting sqref="I37">
    <cfRule type="cellIs" dxfId="174" priority="175" operator="between">
      <formula>0</formula>
      <formula>400</formula>
    </cfRule>
  </conditionalFormatting>
  <conditionalFormatting sqref="I37">
    <cfRule type="cellIs" dxfId="173" priority="174" operator="between">
      <formula>0</formula>
      <formula>400</formula>
    </cfRule>
  </conditionalFormatting>
  <conditionalFormatting sqref="I37">
    <cfRule type="cellIs" dxfId="172" priority="173" operator="between">
      <formula>0</formula>
      <formula>400</formula>
    </cfRule>
  </conditionalFormatting>
  <conditionalFormatting sqref="I37">
    <cfRule type="cellIs" dxfId="171" priority="172" operator="between">
      <formula>0</formula>
      <formula>400</formula>
    </cfRule>
  </conditionalFormatting>
  <conditionalFormatting sqref="I37">
    <cfRule type="cellIs" dxfId="170" priority="171" operator="between">
      <formula>0</formula>
      <formula>400</formula>
    </cfRule>
  </conditionalFormatting>
  <conditionalFormatting sqref="I37">
    <cfRule type="cellIs" dxfId="169" priority="170" operator="between">
      <formula>0</formula>
      <formula>400</formula>
    </cfRule>
  </conditionalFormatting>
  <conditionalFormatting sqref="K37">
    <cfRule type="cellIs" dxfId="168" priority="169" operator="between">
      <formula>0</formula>
      <formula>400</formula>
    </cfRule>
  </conditionalFormatting>
  <conditionalFormatting sqref="K37">
    <cfRule type="cellIs" dxfId="167" priority="168" operator="between">
      <formula>0</formula>
      <formula>400</formula>
    </cfRule>
  </conditionalFormatting>
  <conditionalFormatting sqref="M37">
    <cfRule type="cellIs" dxfId="166" priority="167" operator="between">
      <formula>0</formula>
      <formula>400</formula>
    </cfRule>
  </conditionalFormatting>
  <conditionalFormatting sqref="M37">
    <cfRule type="cellIs" dxfId="165" priority="166" operator="between">
      <formula>0</formula>
      <formula>400</formula>
    </cfRule>
  </conditionalFormatting>
  <conditionalFormatting sqref="M37">
    <cfRule type="cellIs" dxfId="164" priority="165" operator="between">
      <formula>0</formula>
      <formula>400</formula>
    </cfRule>
  </conditionalFormatting>
  <conditionalFormatting sqref="H37">
    <cfRule type="cellIs" dxfId="163" priority="164" operator="between">
      <formula>0</formula>
      <formula>400</formula>
    </cfRule>
  </conditionalFormatting>
  <conditionalFormatting sqref="J37">
    <cfRule type="cellIs" dxfId="162" priority="163" operator="between">
      <formula>0</formula>
      <formula>400</formula>
    </cfRule>
  </conditionalFormatting>
  <conditionalFormatting sqref="L37">
    <cfRule type="cellIs" dxfId="161" priority="162" operator="between">
      <formula>0</formula>
      <formula>400</formula>
    </cfRule>
  </conditionalFormatting>
  <conditionalFormatting sqref="G37:O37">
    <cfRule type="cellIs" dxfId="160" priority="161" operator="between">
      <formula>0</formula>
      <formula>400</formula>
    </cfRule>
  </conditionalFormatting>
  <conditionalFormatting sqref="G37:O37">
    <cfRule type="cellIs" dxfId="159" priority="160" operator="between">
      <formula>0</formula>
      <formula>400</formula>
    </cfRule>
  </conditionalFormatting>
  <conditionalFormatting sqref="G37:O37">
    <cfRule type="cellIs" dxfId="158" priority="159" operator="between">
      <formula>0</formula>
      <formula>400</formula>
    </cfRule>
  </conditionalFormatting>
  <conditionalFormatting sqref="I37">
    <cfRule type="cellIs" dxfId="157" priority="158" operator="between">
      <formula>0</formula>
      <formula>400</formula>
    </cfRule>
  </conditionalFormatting>
  <conditionalFormatting sqref="I37">
    <cfRule type="cellIs" dxfId="156" priority="157" operator="between">
      <formula>0</formula>
      <formula>400</formula>
    </cfRule>
  </conditionalFormatting>
  <conditionalFormatting sqref="G37:O37">
    <cfRule type="cellIs" dxfId="155" priority="156" operator="between">
      <formula>0</formula>
      <formula>400</formula>
    </cfRule>
  </conditionalFormatting>
  <conditionalFormatting sqref="G37:O37">
    <cfRule type="cellIs" dxfId="154" priority="155" operator="between">
      <formula>0</formula>
      <formula>400</formula>
    </cfRule>
  </conditionalFormatting>
  <conditionalFormatting sqref="G37:O37">
    <cfRule type="cellIs" dxfId="153" priority="154" operator="between">
      <formula>0</formula>
      <formula>400</formula>
    </cfRule>
  </conditionalFormatting>
  <conditionalFormatting sqref="G37:O37">
    <cfRule type="cellIs" dxfId="152" priority="153" operator="between">
      <formula>0</formula>
      <formula>400</formula>
    </cfRule>
  </conditionalFormatting>
  <conditionalFormatting sqref="G37:O37">
    <cfRule type="cellIs" dxfId="151" priority="152" operator="between">
      <formula>0</formula>
      <formula>400</formula>
    </cfRule>
  </conditionalFormatting>
  <conditionalFormatting sqref="M37">
    <cfRule type="cellIs" dxfId="150" priority="151" operator="between">
      <formula>0</formula>
      <formula>400</formula>
    </cfRule>
  </conditionalFormatting>
  <conditionalFormatting sqref="G37:O37">
    <cfRule type="cellIs" dxfId="149" priority="150" operator="between">
      <formula>0</formula>
      <formula>400</formula>
    </cfRule>
  </conditionalFormatting>
  <conditionalFormatting sqref="I37">
    <cfRule type="cellIs" dxfId="148" priority="149" operator="between">
      <formula>0</formula>
      <formula>400</formula>
    </cfRule>
  </conditionalFormatting>
  <conditionalFormatting sqref="G39:O39">
    <cfRule type="cellIs" dxfId="147" priority="148" operator="between">
      <formula>1</formula>
      <formula>$W$4</formula>
    </cfRule>
  </conditionalFormatting>
  <conditionalFormatting sqref="G39:O39">
    <cfRule type="cellIs" dxfId="146" priority="147" operator="between">
      <formula>0</formula>
      <formula>400</formula>
    </cfRule>
  </conditionalFormatting>
  <conditionalFormatting sqref="H39">
    <cfRule type="cellIs" dxfId="145" priority="146" operator="between">
      <formula>0</formula>
      <formula>400</formula>
    </cfRule>
  </conditionalFormatting>
  <conditionalFormatting sqref="J39">
    <cfRule type="cellIs" dxfId="144" priority="145" operator="between">
      <formula>0</formula>
      <formula>400</formula>
    </cfRule>
  </conditionalFormatting>
  <conditionalFormatting sqref="L39">
    <cfRule type="cellIs" dxfId="143" priority="144" operator="between">
      <formula>0</formula>
      <formula>400</formula>
    </cfRule>
  </conditionalFormatting>
  <conditionalFormatting sqref="G39:O39">
    <cfRule type="cellIs" dxfId="142" priority="143" operator="between">
      <formula>0</formula>
      <formula>400</formula>
    </cfRule>
  </conditionalFormatting>
  <conditionalFormatting sqref="G39:O39">
    <cfRule type="cellIs" dxfId="141" priority="142" operator="between">
      <formula>0</formula>
      <formula>400</formula>
    </cfRule>
  </conditionalFormatting>
  <conditionalFormatting sqref="I39">
    <cfRule type="containsText" dxfId="140" priority="141" operator="containsText" text="PAGO EN EPO">
      <formula>NOT(ISERROR(SEARCH("PAGO EN EPO",I39)))</formula>
    </cfRule>
  </conditionalFormatting>
  <conditionalFormatting sqref="I39">
    <cfRule type="cellIs" dxfId="139" priority="140" operator="between">
      <formula>0</formula>
      <formula>400</formula>
    </cfRule>
  </conditionalFormatting>
  <conditionalFormatting sqref="I39">
    <cfRule type="cellIs" dxfId="138" priority="139" operator="between">
      <formula>0</formula>
      <formula>400</formula>
    </cfRule>
  </conditionalFormatting>
  <conditionalFormatting sqref="I39">
    <cfRule type="cellIs" dxfId="137" priority="138" operator="between">
      <formula>0</formula>
      <formula>400</formula>
    </cfRule>
  </conditionalFormatting>
  <conditionalFormatting sqref="I39">
    <cfRule type="cellIs" dxfId="136" priority="137" operator="between">
      <formula>0</formula>
      <formula>400</formula>
    </cfRule>
  </conditionalFormatting>
  <conditionalFormatting sqref="I39">
    <cfRule type="cellIs" dxfId="135" priority="136" operator="between">
      <formula>0</formula>
      <formula>400</formula>
    </cfRule>
  </conditionalFormatting>
  <conditionalFormatting sqref="I39">
    <cfRule type="cellIs" dxfId="134" priority="135" operator="between">
      <formula>0</formula>
      <formula>400</formula>
    </cfRule>
  </conditionalFormatting>
  <conditionalFormatting sqref="I39">
    <cfRule type="cellIs" dxfId="133" priority="134" operator="between">
      <formula>0</formula>
      <formula>400</formula>
    </cfRule>
  </conditionalFormatting>
  <conditionalFormatting sqref="I39">
    <cfRule type="cellIs" dxfId="132" priority="133" operator="between">
      <formula>0</formula>
      <formula>400</formula>
    </cfRule>
  </conditionalFormatting>
  <conditionalFormatting sqref="K39">
    <cfRule type="cellIs" dxfId="131" priority="132" operator="between">
      <formula>0</formula>
      <formula>400</formula>
    </cfRule>
  </conditionalFormatting>
  <conditionalFormatting sqref="K39">
    <cfRule type="cellIs" dxfId="130" priority="131" operator="between">
      <formula>0</formula>
      <formula>400</formula>
    </cfRule>
  </conditionalFormatting>
  <conditionalFormatting sqref="M39">
    <cfRule type="cellIs" dxfId="129" priority="130" operator="between">
      <formula>0</formula>
      <formula>400</formula>
    </cfRule>
  </conditionalFormatting>
  <conditionalFormatting sqref="M39">
    <cfRule type="cellIs" dxfId="128" priority="129" operator="between">
      <formula>0</formula>
      <formula>400</formula>
    </cfRule>
  </conditionalFormatting>
  <conditionalFormatting sqref="M39">
    <cfRule type="cellIs" dxfId="127" priority="128" operator="between">
      <formula>0</formula>
      <formula>400</formula>
    </cfRule>
  </conditionalFormatting>
  <conditionalFormatting sqref="H39">
    <cfRule type="cellIs" dxfId="126" priority="127" operator="between">
      <formula>0</formula>
      <formula>400</formula>
    </cfRule>
  </conditionalFormatting>
  <conditionalFormatting sqref="J39">
    <cfRule type="cellIs" dxfId="125" priority="126" operator="between">
      <formula>0</formula>
      <formula>400</formula>
    </cfRule>
  </conditionalFormatting>
  <conditionalFormatting sqref="L39">
    <cfRule type="cellIs" dxfId="124" priority="125" operator="between">
      <formula>0</formula>
      <formula>400</formula>
    </cfRule>
  </conditionalFormatting>
  <conditionalFormatting sqref="G39:O39">
    <cfRule type="cellIs" dxfId="123" priority="124" operator="between">
      <formula>0</formula>
      <formula>400</formula>
    </cfRule>
  </conditionalFormatting>
  <conditionalFormatting sqref="G39:O39">
    <cfRule type="cellIs" dxfId="122" priority="123" operator="between">
      <formula>0</formula>
      <formula>400</formula>
    </cfRule>
  </conditionalFormatting>
  <conditionalFormatting sqref="G39:O39">
    <cfRule type="cellIs" dxfId="121" priority="122" operator="between">
      <formula>0</formula>
      <formula>400</formula>
    </cfRule>
  </conditionalFormatting>
  <conditionalFormatting sqref="I39">
    <cfRule type="cellIs" dxfId="120" priority="121" operator="between">
      <formula>0</formula>
      <formula>400</formula>
    </cfRule>
  </conditionalFormatting>
  <conditionalFormatting sqref="I39">
    <cfRule type="cellIs" dxfId="119" priority="120" operator="between">
      <formula>0</formula>
      <formula>400</formula>
    </cfRule>
  </conditionalFormatting>
  <conditionalFormatting sqref="G39:O39">
    <cfRule type="cellIs" dxfId="118" priority="119" operator="between">
      <formula>0</formula>
      <formula>400</formula>
    </cfRule>
  </conditionalFormatting>
  <conditionalFormatting sqref="G39:O39">
    <cfRule type="cellIs" dxfId="117" priority="118" operator="between">
      <formula>0</formula>
      <formula>400</formula>
    </cfRule>
  </conditionalFormatting>
  <conditionalFormatting sqref="G39:O39">
    <cfRule type="cellIs" dxfId="116" priority="117" operator="between">
      <formula>0</formula>
      <formula>400</formula>
    </cfRule>
  </conditionalFormatting>
  <conditionalFormatting sqref="G39:O39">
    <cfRule type="cellIs" dxfId="115" priority="116" operator="between">
      <formula>0</formula>
      <formula>400</formula>
    </cfRule>
  </conditionalFormatting>
  <conditionalFormatting sqref="G39:O39">
    <cfRule type="cellIs" dxfId="114" priority="115" operator="between">
      <formula>0</formula>
      <formula>400</formula>
    </cfRule>
  </conditionalFormatting>
  <conditionalFormatting sqref="M39">
    <cfRule type="cellIs" dxfId="113" priority="114" operator="between">
      <formula>0</formula>
      <formula>400</formula>
    </cfRule>
  </conditionalFormatting>
  <conditionalFormatting sqref="G39:O39">
    <cfRule type="cellIs" dxfId="112" priority="113" operator="between">
      <formula>0</formula>
      <formula>400</formula>
    </cfRule>
  </conditionalFormatting>
  <conditionalFormatting sqref="I39">
    <cfRule type="cellIs" dxfId="111" priority="112" operator="between">
      <formula>0</formula>
      <formula>400</formula>
    </cfRule>
  </conditionalFormatting>
  <conditionalFormatting sqref="G41:O41">
    <cfRule type="cellIs" dxfId="110" priority="111" operator="between">
      <formula>1</formula>
      <formula>$W$4</formula>
    </cfRule>
  </conditionalFormatting>
  <conditionalFormatting sqref="G41:O41">
    <cfRule type="cellIs" dxfId="109" priority="110" operator="between">
      <formula>0</formula>
      <formula>400</formula>
    </cfRule>
  </conditionalFormatting>
  <conditionalFormatting sqref="H41">
    <cfRule type="cellIs" dxfId="108" priority="109" operator="between">
      <formula>0</formula>
      <formula>400</formula>
    </cfRule>
  </conditionalFormatting>
  <conditionalFormatting sqref="J41">
    <cfRule type="cellIs" dxfId="107" priority="108" operator="between">
      <formula>0</formula>
      <formula>400</formula>
    </cfRule>
  </conditionalFormatting>
  <conditionalFormatting sqref="L41">
    <cfRule type="cellIs" dxfId="106" priority="107" operator="between">
      <formula>0</formula>
      <formula>400</formula>
    </cfRule>
  </conditionalFormatting>
  <conditionalFormatting sqref="G41:O41">
    <cfRule type="cellIs" dxfId="105" priority="106" operator="between">
      <formula>0</formula>
      <formula>400</formula>
    </cfRule>
  </conditionalFormatting>
  <conditionalFormatting sqref="G41:O41">
    <cfRule type="cellIs" dxfId="104" priority="105" operator="between">
      <formula>0</formula>
      <formula>400</formula>
    </cfRule>
  </conditionalFormatting>
  <conditionalFormatting sqref="I41">
    <cfRule type="containsText" dxfId="103" priority="104" operator="containsText" text="PAGO EN EPO">
      <formula>NOT(ISERROR(SEARCH("PAGO EN EPO",I41)))</formula>
    </cfRule>
  </conditionalFormatting>
  <conditionalFormatting sqref="I41">
    <cfRule type="cellIs" dxfId="102" priority="103" operator="between">
      <formula>0</formula>
      <formula>400</formula>
    </cfRule>
  </conditionalFormatting>
  <conditionalFormatting sqref="I41">
    <cfRule type="cellIs" dxfId="101" priority="102" operator="between">
      <formula>0</formula>
      <formula>400</formula>
    </cfRule>
  </conditionalFormatting>
  <conditionalFormatting sqref="I41">
    <cfRule type="cellIs" dxfId="100" priority="101" operator="between">
      <formula>0</formula>
      <formula>400</formula>
    </cfRule>
  </conditionalFormatting>
  <conditionalFormatting sqref="I41">
    <cfRule type="cellIs" dxfId="99" priority="100" operator="between">
      <formula>0</formula>
      <formula>400</formula>
    </cfRule>
  </conditionalFormatting>
  <conditionalFormatting sqref="I41">
    <cfRule type="cellIs" dxfId="98" priority="99" operator="between">
      <formula>0</formula>
      <formula>400</formula>
    </cfRule>
  </conditionalFormatting>
  <conditionalFormatting sqref="I41">
    <cfRule type="cellIs" dxfId="97" priority="98" operator="between">
      <formula>0</formula>
      <formula>400</formula>
    </cfRule>
  </conditionalFormatting>
  <conditionalFormatting sqref="I41">
    <cfRule type="cellIs" dxfId="96" priority="97" operator="between">
      <formula>0</formula>
      <formula>400</formula>
    </cfRule>
  </conditionalFormatting>
  <conditionalFormatting sqref="I41">
    <cfRule type="cellIs" dxfId="95" priority="96" operator="between">
      <formula>0</formula>
      <formula>400</formula>
    </cfRule>
  </conditionalFormatting>
  <conditionalFormatting sqref="K41">
    <cfRule type="cellIs" dxfId="94" priority="95" operator="between">
      <formula>0</formula>
      <formula>400</formula>
    </cfRule>
  </conditionalFormatting>
  <conditionalFormatting sqref="K41">
    <cfRule type="cellIs" dxfId="93" priority="94" operator="between">
      <formula>0</formula>
      <formula>400</formula>
    </cfRule>
  </conditionalFormatting>
  <conditionalFormatting sqref="M41">
    <cfRule type="cellIs" dxfId="92" priority="93" operator="between">
      <formula>0</formula>
      <formula>400</formula>
    </cfRule>
  </conditionalFormatting>
  <conditionalFormatting sqref="M41">
    <cfRule type="cellIs" dxfId="91" priority="92" operator="between">
      <formula>0</formula>
      <formula>400</formula>
    </cfRule>
  </conditionalFormatting>
  <conditionalFormatting sqref="M41">
    <cfRule type="cellIs" dxfId="90" priority="91" operator="between">
      <formula>0</formula>
      <formula>400</formula>
    </cfRule>
  </conditionalFormatting>
  <conditionalFormatting sqref="H41">
    <cfRule type="cellIs" dxfId="89" priority="90" operator="between">
      <formula>0</formula>
      <formula>400</formula>
    </cfRule>
  </conditionalFormatting>
  <conditionalFormatting sqref="J41">
    <cfRule type="cellIs" dxfId="88" priority="89" operator="between">
      <formula>0</formula>
      <formula>400</formula>
    </cfRule>
  </conditionalFormatting>
  <conditionalFormatting sqref="L41">
    <cfRule type="cellIs" dxfId="87" priority="88" operator="between">
      <formula>0</formula>
      <formula>400</formula>
    </cfRule>
  </conditionalFormatting>
  <conditionalFormatting sqref="G41:O41">
    <cfRule type="cellIs" dxfId="86" priority="87" operator="between">
      <formula>0</formula>
      <formula>400</formula>
    </cfRule>
  </conditionalFormatting>
  <conditionalFormatting sqref="G41:O41">
    <cfRule type="cellIs" dxfId="85" priority="86" operator="between">
      <formula>0</formula>
      <formula>400</formula>
    </cfRule>
  </conditionalFormatting>
  <conditionalFormatting sqref="G41:O41">
    <cfRule type="cellIs" dxfId="84" priority="85" operator="between">
      <formula>0</formula>
      <formula>400</formula>
    </cfRule>
  </conditionalFormatting>
  <conditionalFormatting sqref="I41">
    <cfRule type="cellIs" dxfId="83" priority="84" operator="between">
      <formula>0</formula>
      <formula>400</formula>
    </cfRule>
  </conditionalFormatting>
  <conditionalFormatting sqref="I41">
    <cfRule type="cellIs" dxfId="82" priority="83" operator="between">
      <formula>0</formula>
      <formula>400</formula>
    </cfRule>
  </conditionalFormatting>
  <conditionalFormatting sqref="G41:O41">
    <cfRule type="cellIs" dxfId="81" priority="82" operator="between">
      <formula>0</formula>
      <formula>400</formula>
    </cfRule>
  </conditionalFormatting>
  <conditionalFormatting sqref="G41:O41">
    <cfRule type="cellIs" dxfId="80" priority="81" operator="between">
      <formula>0</formula>
      <formula>400</formula>
    </cfRule>
  </conditionalFormatting>
  <conditionalFormatting sqref="G41:O41">
    <cfRule type="cellIs" dxfId="79" priority="80" operator="between">
      <formula>0</formula>
      <formula>400</formula>
    </cfRule>
  </conditionalFormatting>
  <conditionalFormatting sqref="G41:O41">
    <cfRule type="cellIs" dxfId="78" priority="79" operator="between">
      <formula>0</formula>
      <formula>400</formula>
    </cfRule>
  </conditionalFormatting>
  <conditionalFormatting sqref="G41:O41">
    <cfRule type="cellIs" dxfId="77" priority="78" operator="between">
      <formula>0</formula>
      <formula>400</formula>
    </cfRule>
  </conditionalFormatting>
  <conditionalFormatting sqref="M41">
    <cfRule type="cellIs" dxfId="76" priority="77" operator="between">
      <formula>0</formula>
      <formula>400</formula>
    </cfRule>
  </conditionalFormatting>
  <conditionalFormatting sqref="G41:O41">
    <cfRule type="cellIs" dxfId="75" priority="76" operator="between">
      <formula>0</formula>
      <formula>400</formula>
    </cfRule>
  </conditionalFormatting>
  <conditionalFormatting sqref="I41">
    <cfRule type="cellIs" dxfId="74" priority="75" operator="between">
      <formula>0</formula>
      <formula>400</formula>
    </cfRule>
  </conditionalFormatting>
  <conditionalFormatting sqref="I45">
    <cfRule type="cellIs" dxfId="73" priority="1" operator="between">
      <formula>0</formula>
      <formula>400</formula>
    </cfRule>
  </conditionalFormatting>
  <conditionalFormatting sqref="G43:O43">
    <cfRule type="cellIs" dxfId="72" priority="74" operator="between">
      <formula>1</formula>
      <formula>$W$4</formula>
    </cfRule>
  </conditionalFormatting>
  <conditionalFormatting sqref="G43:O43">
    <cfRule type="cellIs" dxfId="71" priority="73" operator="between">
      <formula>0</formula>
      <formula>400</formula>
    </cfRule>
  </conditionalFormatting>
  <conditionalFormatting sqref="H43">
    <cfRule type="cellIs" dxfId="70" priority="72" operator="between">
      <formula>0</formula>
      <formula>400</formula>
    </cfRule>
  </conditionalFormatting>
  <conditionalFormatting sqref="J43">
    <cfRule type="cellIs" dxfId="69" priority="71" operator="between">
      <formula>0</formula>
      <formula>400</formula>
    </cfRule>
  </conditionalFormatting>
  <conditionalFormatting sqref="L43">
    <cfRule type="cellIs" dxfId="68" priority="70" operator="between">
      <formula>0</formula>
      <formula>400</formula>
    </cfRule>
  </conditionalFormatting>
  <conditionalFormatting sqref="G43:O43">
    <cfRule type="cellIs" dxfId="67" priority="69" operator="between">
      <formula>0</formula>
      <formula>400</formula>
    </cfRule>
  </conditionalFormatting>
  <conditionalFormatting sqref="G43:O43">
    <cfRule type="cellIs" dxfId="66" priority="68" operator="between">
      <formula>0</formula>
      <formula>400</formula>
    </cfRule>
  </conditionalFormatting>
  <conditionalFormatting sqref="I43">
    <cfRule type="containsText" dxfId="65" priority="67" operator="containsText" text="PAGO EN EPO">
      <formula>NOT(ISERROR(SEARCH("PAGO EN EPO",I43)))</formula>
    </cfRule>
  </conditionalFormatting>
  <conditionalFormatting sqref="I43">
    <cfRule type="cellIs" dxfId="64" priority="66" operator="between">
      <formula>0</formula>
      <formula>400</formula>
    </cfRule>
  </conditionalFormatting>
  <conditionalFormatting sqref="I43">
    <cfRule type="cellIs" dxfId="63" priority="65" operator="between">
      <formula>0</formula>
      <formula>400</formula>
    </cfRule>
  </conditionalFormatting>
  <conditionalFormatting sqref="I43">
    <cfRule type="cellIs" dxfId="62" priority="64" operator="between">
      <formula>0</formula>
      <formula>400</formula>
    </cfRule>
  </conditionalFormatting>
  <conditionalFormatting sqref="I43">
    <cfRule type="cellIs" dxfId="61" priority="63" operator="between">
      <formula>0</formula>
      <formula>400</formula>
    </cfRule>
  </conditionalFormatting>
  <conditionalFormatting sqref="I43">
    <cfRule type="cellIs" dxfId="60" priority="62" operator="between">
      <formula>0</formula>
      <formula>400</formula>
    </cfRule>
  </conditionalFormatting>
  <conditionalFormatting sqref="I43">
    <cfRule type="cellIs" dxfId="59" priority="61" operator="between">
      <formula>0</formula>
      <formula>400</formula>
    </cfRule>
  </conditionalFormatting>
  <conditionalFormatting sqref="I43">
    <cfRule type="cellIs" dxfId="58" priority="60" operator="between">
      <formula>0</formula>
      <formula>400</formula>
    </cfRule>
  </conditionalFormatting>
  <conditionalFormatting sqref="I43">
    <cfRule type="cellIs" dxfId="57" priority="59" operator="between">
      <formula>0</formula>
      <formula>400</formula>
    </cfRule>
  </conditionalFormatting>
  <conditionalFormatting sqref="K43">
    <cfRule type="cellIs" dxfId="56" priority="58" operator="between">
      <formula>0</formula>
      <formula>400</formula>
    </cfRule>
  </conditionalFormatting>
  <conditionalFormatting sqref="K43">
    <cfRule type="cellIs" dxfId="55" priority="57" operator="between">
      <formula>0</formula>
      <formula>400</formula>
    </cfRule>
  </conditionalFormatting>
  <conditionalFormatting sqref="M43">
    <cfRule type="cellIs" dxfId="54" priority="56" operator="between">
      <formula>0</formula>
      <formula>400</formula>
    </cfRule>
  </conditionalFormatting>
  <conditionalFormatting sqref="M43">
    <cfRule type="cellIs" dxfId="53" priority="55" operator="between">
      <formula>0</formula>
      <formula>400</formula>
    </cfRule>
  </conditionalFormatting>
  <conditionalFormatting sqref="M43">
    <cfRule type="cellIs" dxfId="52" priority="54" operator="between">
      <formula>0</formula>
      <formula>400</formula>
    </cfRule>
  </conditionalFormatting>
  <conditionalFormatting sqref="H43">
    <cfRule type="cellIs" dxfId="51" priority="53" operator="between">
      <formula>0</formula>
      <formula>400</formula>
    </cfRule>
  </conditionalFormatting>
  <conditionalFormatting sqref="J43">
    <cfRule type="cellIs" dxfId="50" priority="52" operator="between">
      <formula>0</formula>
      <formula>400</formula>
    </cfRule>
  </conditionalFormatting>
  <conditionalFormatting sqref="L43">
    <cfRule type="cellIs" dxfId="49" priority="51" operator="between">
      <formula>0</formula>
      <formula>400</formula>
    </cfRule>
  </conditionalFormatting>
  <conditionalFormatting sqref="G43:O43">
    <cfRule type="cellIs" dxfId="48" priority="50" operator="between">
      <formula>0</formula>
      <formula>400</formula>
    </cfRule>
  </conditionalFormatting>
  <conditionalFormatting sqref="G43:O43">
    <cfRule type="cellIs" dxfId="47" priority="49" operator="between">
      <formula>0</formula>
      <formula>400</formula>
    </cfRule>
  </conditionalFormatting>
  <conditionalFormatting sqref="G43:O43">
    <cfRule type="cellIs" dxfId="46" priority="48" operator="between">
      <formula>0</formula>
      <formula>400</formula>
    </cfRule>
  </conditionalFormatting>
  <conditionalFormatting sqref="I43">
    <cfRule type="cellIs" dxfId="45" priority="47" operator="between">
      <formula>0</formula>
      <formula>400</formula>
    </cfRule>
  </conditionalFormatting>
  <conditionalFormatting sqref="I43">
    <cfRule type="cellIs" dxfId="44" priority="46" operator="between">
      <formula>0</formula>
      <formula>400</formula>
    </cfRule>
  </conditionalFormatting>
  <conditionalFormatting sqref="G43:O43">
    <cfRule type="cellIs" dxfId="43" priority="45" operator="between">
      <formula>0</formula>
      <formula>400</formula>
    </cfRule>
  </conditionalFormatting>
  <conditionalFormatting sqref="G43:O43">
    <cfRule type="cellIs" dxfId="42" priority="44" operator="between">
      <formula>0</formula>
      <formula>400</formula>
    </cfRule>
  </conditionalFormatting>
  <conditionalFormatting sqref="G43:O43">
    <cfRule type="cellIs" dxfId="41" priority="43" operator="between">
      <formula>0</formula>
      <formula>400</formula>
    </cfRule>
  </conditionalFormatting>
  <conditionalFormatting sqref="G43:O43">
    <cfRule type="cellIs" dxfId="40" priority="42" operator="between">
      <formula>0</formula>
      <formula>400</formula>
    </cfRule>
  </conditionalFormatting>
  <conditionalFormatting sqref="G43:O43">
    <cfRule type="cellIs" dxfId="39" priority="41" operator="between">
      <formula>0</formula>
      <formula>400</formula>
    </cfRule>
  </conditionalFormatting>
  <conditionalFormatting sqref="M43">
    <cfRule type="cellIs" dxfId="38" priority="40" operator="between">
      <formula>0</formula>
      <formula>400</formula>
    </cfRule>
  </conditionalFormatting>
  <conditionalFormatting sqref="G43:O43">
    <cfRule type="cellIs" dxfId="37" priority="39" operator="between">
      <formula>0</formula>
      <formula>400</formula>
    </cfRule>
  </conditionalFormatting>
  <conditionalFormatting sqref="I43">
    <cfRule type="cellIs" dxfId="36" priority="38" operator="between">
      <formula>0</formula>
      <formula>400</formula>
    </cfRule>
  </conditionalFormatting>
  <conditionalFormatting sqref="G45:O45">
    <cfRule type="cellIs" dxfId="35" priority="37" operator="between">
      <formula>1</formula>
      <formula>$W$4</formula>
    </cfRule>
  </conditionalFormatting>
  <conditionalFormatting sqref="G45:O45">
    <cfRule type="cellIs" dxfId="34" priority="36" operator="between">
      <formula>0</formula>
      <formula>400</formula>
    </cfRule>
  </conditionalFormatting>
  <conditionalFormatting sqref="H45">
    <cfRule type="cellIs" dxfId="33" priority="35" operator="between">
      <formula>0</formula>
      <formula>400</formula>
    </cfRule>
  </conditionalFormatting>
  <conditionalFormatting sqref="J45">
    <cfRule type="cellIs" dxfId="32" priority="34" operator="between">
      <formula>0</formula>
      <formula>400</formula>
    </cfRule>
  </conditionalFormatting>
  <conditionalFormatting sqref="L45">
    <cfRule type="cellIs" dxfId="31" priority="33" operator="between">
      <formula>0</formula>
      <formula>400</formula>
    </cfRule>
  </conditionalFormatting>
  <conditionalFormatting sqref="G45:O45">
    <cfRule type="cellIs" dxfId="30" priority="32" operator="between">
      <formula>0</formula>
      <formula>400</formula>
    </cfRule>
  </conditionalFormatting>
  <conditionalFormatting sqref="G45:O45">
    <cfRule type="cellIs" dxfId="29" priority="31" operator="between">
      <formula>0</formula>
      <formula>400</formula>
    </cfRule>
  </conditionalFormatting>
  <conditionalFormatting sqref="I45">
    <cfRule type="containsText" dxfId="28" priority="30" operator="containsText" text="PAGO EN EPO">
      <formula>NOT(ISERROR(SEARCH("PAGO EN EPO",I45)))</formula>
    </cfRule>
  </conditionalFormatting>
  <conditionalFormatting sqref="I45">
    <cfRule type="cellIs" dxfId="27" priority="29" operator="between">
      <formula>0</formula>
      <formula>400</formula>
    </cfRule>
  </conditionalFormatting>
  <conditionalFormatting sqref="I45">
    <cfRule type="cellIs" dxfId="26" priority="28" operator="between">
      <formula>0</formula>
      <formula>400</formula>
    </cfRule>
  </conditionalFormatting>
  <conditionalFormatting sqref="I45">
    <cfRule type="cellIs" dxfId="25" priority="27" operator="between">
      <formula>0</formula>
      <formula>400</formula>
    </cfRule>
  </conditionalFormatting>
  <conditionalFormatting sqref="I45">
    <cfRule type="cellIs" dxfId="24" priority="26" operator="between">
      <formula>0</formula>
      <formula>400</formula>
    </cfRule>
  </conditionalFormatting>
  <conditionalFormatting sqref="I45">
    <cfRule type="cellIs" dxfId="23" priority="25" operator="between">
      <formula>0</formula>
      <formula>400</formula>
    </cfRule>
  </conditionalFormatting>
  <conditionalFormatting sqref="I45">
    <cfRule type="cellIs" dxfId="22" priority="24" operator="between">
      <formula>0</formula>
      <formula>400</formula>
    </cfRule>
  </conditionalFormatting>
  <conditionalFormatting sqref="I45">
    <cfRule type="cellIs" dxfId="21" priority="23" operator="between">
      <formula>0</formula>
      <formula>400</formula>
    </cfRule>
  </conditionalFormatting>
  <conditionalFormatting sqref="I45">
    <cfRule type="cellIs" dxfId="20" priority="22" operator="between">
      <formula>0</formula>
      <formula>400</formula>
    </cfRule>
  </conditionalFormatting>
  <conditionalFormatting sqref="K45">
    <cfRule type="cellIs" dxfId="19" priority="21" operator="between">
      <formula>0</formula>
      <formula>400</formula>
    </cfRule>
  </conditionalFormatting>
  <conditionalFormatting sqref="K45">
    <cfRule type="cellIs" dxfId="18" priority="20" operator="between">
      <formula>0</formula>
      <formula>400</formula>
    </cfRule>
  </conditionalFormatting>
  <conditionalFormatting sqref="M45">
    <cfRule type="cellIs" dxfId="17" priority="19" operator="between">
      <formula>0</formula>
      <formula>400</formula>
    </cfRule>
  </conditionalFormatting>
  <conditionalFormatting sqref="M45">
    <cfRule type="cellIs" dxfId="16" priority="18" operator="between">
      <formula>0</formula>
      <formula>400</formula>
    </cfRule>
  </conditionalFormatting>
  <conditionalFormatting sqref="M45">
    <cfRule type="cellIs" dxfId="15" priority="17" operator="between">
      <formula>0</formula>
      <formula>400</formula>
    </cfRule>
  </conditionalFormatting>
  <conditionalFormatting sqref="H45">
    <cfRule type="cellIs" dxfId="14" priority="16" operator="between">
      <formula>0</formula>
      <formula>400</formula>
    </cfRule>
  </conditionalFormatting>
  <conditionalFormatting sqref="J45">
    <cfRule type="cellIs" dxfId="13" priority="15" operator="between">
      <formula>0</formula>
      <formula>400</formula>
    </cfRule>
  </conditionalFormatting>
  <conditionalFormatting sqref="L45">
    <cfRule type="cellIs" dxfId="12" priority="14" operator="between">
      <formula>0</formula>
      <formula>400</formula>
    </cfRule>
  </conditionalFormatting>
  <conditionalFormatting sqref="G45:O45">
    <cfRule type="cellIs" dxfId="11" priority="13" operator="between">
      <formula>0</formula>
      <formula>400</formula>
    </cfRule>
  </conditionalFormatting>
  <conditionalFormatting sqref="G45:O45">
    <cfRule type="cellIs" dxfId="10" priority="12" operator="between">
      <formula>0</formula>
      <formula>400</formula>
    </cfRule>
  </conditionalFormatting>
  <conditionalFormatting sqref="G45:O45">
    <cfRule type="cellIs" dxfId="9" priority="11" operator="between">
      <formula>0</formula>
      <formula>400</formula>
    </cfRule>
  </conditionalFormatting>
  <conditionalFormatting sqref="I45">
    <cfRule type="cellIs" dxfId="8" priority="10" operator="between">
      <formula>0</formula>
      <formula>400</formula>
    </cfRule>
  </conditionalFormatting>
  <conditionalFormatting sqref="I45">
    <cfRule type="cellIs" dxfId="7" priority="9" operator="between">
      <formula>0</formula>
      <formula>400</formula>
    </cfRule>
  </conditionalFormatting>
  <conditionalFormatting sqref="G45:O45">
    <cfRule type="cellIs" dxfId="6" priority="8" operator="between">
      <formula>0</formula>
      <formula>400</formula>
    </cfRule>
  </conditionalFormatting>
  <conditionalFormatting sqref="G45:O45">
    <cfRule type="cellIs" dxfId="5" priority="7" operator="between">
      <formula>0</formula>
      <formula>400</formula>
    </cfRule>
  </conditionalFormatting>
  <conditionalFormatting sqref="G45:O45">
    <cfRule type="cellIs" dxfId="4" priority="6" operator="between">
      <formula>0</formula>
      <formula>400</formula>
    </cfRule>
  </conditionalFormatting>
  <conditionalFormatting sqref="G45:O45">
    <cfRule type="cellIs" dxfId="3" priority="5" operator="between">
      <formula>0</formula>
      <formula>400</formula>
    </cfRule>
  </conditionalFormatting>
  <conditionalFormatting sqref="G45:O45">
    <cfRule type="cellIs" dxfId="2" priority="4" operator="between">
      <formula>0</formula>
      <formula>400</formula>
    </cfRule>
  </conditionalFormatting>
  <conditionalFormatting sqref="M45">
    <cfRule type="cellIs" dxfId="1" priority="3" operator="between">
      <formula>0</formula>
      <formula>400</formula>
    </cfRule>
  </conditionalFormatting>
  <conditionalFormatting sqref="G45:O45">
    <cfRule type="cellIs" dxfId="0" priority="2" operator="between">
      <formula>0</formula>
      <formula>400</formula>
    </cfRule>
  </conditionalFormatting>
  <dataValidations count="3">
    <dataValidation type="date" allowBlank="1" showInputMessage="1" showErrorMessage="1" errorTitle="Fecha" error="Formato de fecha dd/mm/aaaa_x000a_Fechas entre 01/01/2000 y 31/12/2100_x000a_No puede ser mayor que la fecha de concesión" sqref="E6">
      <formula1>1/1/2000</formula1>
      <formula2>O6</formula2>
    </dataValidation>
    <dataValidation type="date" allowBlank="1" showInputMessage="1" showErrorMessage="1" errorTitle="Fecha" error="Formato de fecha dd/mm/aaaa_x000a_Fechas entre Fecha de presentación_x000a_y 31/12/2100" sqref="O6">
      <formula1>E6</formula1>
      <formula2>73415</formula2>
    </dataValidation>
    <dataValidation allowBlank="1" showInputMessage="1" showErrorMessage="1" errorTitle="Días festivos" promptTitle="Aviso" prompt="Esta calculadora de anualidades realiza una estimación que se facilita únicamente con fines informativos, no siendo sus resultados vinculantes jurídicamente. En cualquier caso, los plazos legales serán los que establece la normativa vigente." sqref="B48"/>
  </dataValidations>
  <pageMargins left="0.25" right="0.25" top="0.75" bottom="0.75" header="0.3" footer="0.3"/>
  <pageSetup paperSize="9" scale="4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OEPM</dc:creator>
  <cp:lastModifiedBy>OEPM</cp:lastModifiedBy>
  <cp:lastPrinted>2022-05-16T17:10:14Z</cp:lastPrinted>
  <dcterms:created xsi:type="dcterms:W3CDTF">2020-06-07T09:25:25Z</dcterms:created>
  <dcterms:modified xsi:type="dcterms:W3CDTF">2024-01-11T18:14:48Z</dcterms:modified>
</cp:coreProperties>
</file>